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15"/>
  </bookViews>
  <sheets>
    <sheet name="PLANILHA ORÇAMENTÁRIA" sheetId="1" r:id="rId1"/>
    <sheet name="CRONOGRAMA" sheetId="2" r:id="rId2"/>
  </sheets>
  <externalReferences>
    <externalReference r:id="rId3"/>
    <externalReference r:id="rId4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2"/>
  <c r="H46"/>
  <c r="G46"/>
  <c r="B45"/>
  <c r="I43"/>
  <c r="H43"/>
  <c r="G43"/>
  <c r="F43"/>
  <c r="B42"/>
  <c r="I40"/>
  <c r="H40"/>
  <c r="G40"/>
  <c r="F40"/>
  <c r="B39"/>
  <c r="H37"/>
  <c r="G37"/>
  <c r="F37"/>
  <c r="B36"/>
  <c r="I34"/>
  <c r="H34"/>
  <c r="G34"/>
  <c r="F34"/>
  <c r="B33"/>
  <c r="I31"/>
  <c r="H31"/>
  <c r="G31"/>
  <c r="B30"/>
  <c r="I28"/>
  <c r="H28"/>
  <c r="G28"/>
  <c r="B27"/>
  <c r="H25"/>
  <c r="G25"/>
  <c r="F25"/>
  <c r="B24"/>
  <c r="G22"/>
  <c r="F22"/>
  <c r="E22"/>
  <c r="B21"/>
  <c r="B18"/>
  <c r="F16"/>
  <c r="E16"/>
  <c r="D16"/>
  <c r="B15"/>
  <c r="E13"/>
  <c r="D13"/>
  <c r="B12"/>
  <c r="D10"/>
  <c r="B9"/>
  <c r="A2"/>
  <c r="F104" i="1"/>
  <c r="D104"/>
  <c r="G104" s="1"/>
  <c r="E103"/>
  <c r="F103" s="1"/>
  <c r="G103" s="1"/>
  <c r="F102"/>
  <c r="D102"/>
  <c r="C102"/>
  <c r="F101"/>
  <c r="D101"/>
  <c r="C101"/>
  <c r="F100"/>
  <c r="D100"/>
  <c r="C100"/>
  <c r="F99"/>
  <c r="D99"/>
  <c r="C99"/>
  <c r="F96"/>
  <c r="G96" s="1"/>
  <c r="F95"/>
  <c r="G95" s="1"/>
  <c r="F94"/>
  <c r="D94"/>
  <c r="F93"/>
  <c r="D93"/>
  <c r="G93" s="1"/>
  <c r="F92"/>
  <c r="D92"/>
  <c r="G92" s="1"/>
  <c r="F91"/>
  <c r="G91" s="1"/>
  <c r="C91"/>
  <c r="F90"/>
  <c r="G90" s="1"/>
  <c r="F89"/>
  <c r="G89" s="1"/>
  <c r="F86"/>
  <c r="D86"/>
  <c r="G86" s="1"/>
  <c r="C86"/>
  <c r="F85"/>
  <c r="D85"/>
  <c r="G85" s="1"/>
  <c r="F84"/>
  <c r="D84"/>
  <c r="C84"/>
  <c r="F83"/>
  <c r="D83"/>
  <c r="F82"/>
  <c r="G82" s="1"/>
  <c r="F81"/>
  <c r="D81"/>
  <c r="G81" s="1"/>
  <c r="F80"/>
  <c r="D80"/>
  <c r="F77"/>
  <c r="D77"/>
  <c r="F76"/>
  <c r="D76"/>
  <c r="G76" s="1"/>
  <c r="F75"/>
  <c r="D75"/>
  <c r="G75" s="1"/>
  <c r="F74"/>
  <c r="D74"/>
  <c r="G74" s="1"/>
  <c r="C74"/>
  <c r="F73"/>
  <c r="D73"/>
  <c r="G73" s="1"/>
  <c r="F72"/>
  <c r="D72"/>
  <c r="F71"/>
  <c r="D71"/>
  <c r="G71" s="1"/>
  <c r="F70"/>
  <c r="D70"/>
  <c r="G70" s="1"/>
  <c r="F69"/>
  <c r="D69"/>
  <c r="G69" s="1"/>
  <c r="F68"/>
  <c r="D68"/>
  <c r="F67"/>
  <c r="D67"/>
  <c r="G67" s="1"/>
  <c r="F66"/>
  <c r="D66"/>
  <c r="G66" s="1"/>
  <c r="F63"/>
  <c r="D63"/>
  <c r="G63" s="1"/>
  <c r="C63"/>
  <c r="F62"/>
  <c r="D62"/>
  <c r="G62" s="1"/>
  <c r="F61"/>
  <c r="D61"/>
  <c r="G61" s="1"/>
  <c r="C61"/>
  <c r="B60"/>
  <c r="F59"/>
  <c r="D59"/>
  <c r="G59" s="1"/>
  <c r="G58" s="1"/>
  <c r="F56"/>
  <c r="D56"/>
  <c r="G56" s="1"/>
  <c r="F55"/>
  <c r="D55"/>
  <c r="G55" s="1"/>
  <c r="F54"/>
  <c r="D54"/>
  <c r="F51"/>
  <c r="D51"/>
  <c r="F50"/>
  <c r="D50"/>
  <c r="G50" s="1"/>
  <c r="F49"/>
  <c r="D49"/>
  <c r="G49" s="1"/>
  <c r="F48"/>
  <c r="D48"/>
  <c r="G48" s="1"/>
  <c r="F47"/>
  <c r="D47"/>
  <c r="F44"/>
  <c r="D44"/>
  <c r="F43"/>
  <c r="D43"/>
  <c r="G43" s="1"/>
  <c r="F42"/>
  <c r="D42"/>
  <c r="G42" s="1"/>
  <c r="F41"/>
  <c r="D41"/>
  <c r="G41" s="1"/>
  <c r="F38"/>
  <c r="D38"/>
  <c r="G38" s="1"/>
  <c r="F37"/>
  <c r="D37"/>
  <c r="F36"/>
  <c r="D36"/>
  <c r="G36" s="1"/>
  <c r="F33"/>
  <c r="G33" s="1"/>
  <c r="F32"/>
  <c r="D32"/>
  <c r="G32" s="1"/>
  <c r="F31"/>
  <c r="D31"/>
  <c r="G31" s="1"/>
  <c r="F30"/>
  <c r="D30"/>
  <c r="G30" s="1"/>
  <c r="G29" s="1"/>
  <c r="F27"/>
  <c r="D27"/>
  <c r="G27" s="1"/>
  <c r="F26"/>
  <c r="D26"/>
  <c r="G26" s="1"/>
  <c r="F25"/>
  <c r="D25"/>
  <c r="G25" s="1"/>
  <c r="F22"/>
  <c r="D22"/>
  <c r="G22" s="1"/>
  <c r="F21"/>
  <c r="D21"/>
  <c r="F20"/>
  <c r="D20"/>
  <c r="G20" s="1"/>
  <c r="F19"/>
  <c r="D19"/>
  <c r="G19" s="1"/>
  <c r="F18"/>
  <c r="D18"/>
  <c r="G18" s="1"/>
  <c r="F17"/>
  <c r="D17"/>
  <c r="F14"/>
  <c r="D14"/>
  <c r="F13"/>
  <c r="D13"/>
  <c r="G13" s="1"/>
  <c r="F12"/>
  <c r="G12" s="1"/>
  <c r="A2"/>
  <c r="G14" l="1"/>
  <c r="G17"/>
  <c r="G21"/>
  <c r="G44"/>
  <c r="G47"/>
  <c r="G51"/>
  <c r="G54"/>
  <c r="G53" s="1"/>
  <c r="G68"/>
  <c r="G72"/>
  <c r="G77"/>
  <c r="G80"/>
  <c r="G83"/>
  <c r="G84"/>
  <c r="G94"/>
  <c r="G88" s="1"/>
  <c r="G99"/>
  <c r="G100"/>
  <c r="G101"/>
  <c r="G102"/>
  <c r="D47" i="2"/>
  <c r="D48" s="1"/>
  <c r="H47"/>
  <c r="I47"/>
  <c r="G37" i="1"/>
  <c r="G35" s="1"/>
  <c r="G11"/>
  <c r="G40"/>
  <c r="G16"/>
  <c r="G24"/>
  <c r="J19" i="2"/>
  <c r="G46" i="1"/>
  <c r="G98"/>
  <c r="G79" l="1"/>
  <c r="G65"/>
  <c r="J47" i="2"/>
  <c r="D49" s="1"/>
  <c r="G19"/>
  <c r="G47" s="1"/>
  <c r="F19"/>
  <c r="F47" s="1"/>
  <c r="E19"/>
  <c r="E47" s="1"/>
  <c r="E48" s="1"/>
  <c r="G106" i="1"/>
  <c r="E49" i="2" l="1"/>
  <c r="F48"/>
  <c r="G48" s="1"/>
  <c r="F49" l="1"/>
  <c r="G49"/>
  <c r="H48"/>
  <c r="H49" l="1"/>
  <c r="I48"/>
  <c r="I49" s="1"/>
</calcChain>
</file>

<file path=xl/sharedStrings.xml><?xml version="1.0" encoding="utf-8"?>
<sst xmlns="http://schemas.openxmlformats.org/spreadsheetml/2006/main" count="358" uniqueCount="250">
  <si>
    <t>PREFEITURA MUNICIPAL DE ITAPOROROCA</t>
  </si>
  <si>
    <t>LOCAL: ZONA URBANA</t>
  </si>
  <si>
    <t>PLANILHA ORÇAMENTÁRIA</t>
  </si>
  <si>
    <t>BDI =</t>
  </si>
  <si>
    <t>Item</t>
  </si>
  <si>
    <t>Descrição dos Serviços</t>
  </si>
  <si>
    <t>Unid</t>
  </si>
  <si>
    <t>Quant.</t>
  </si>
  <si>
    <t>P. unit.</t>
  </si>
  <si>
    <t>P. unit.
C/ BDI</t>
  </si>
  <si>
    <t>P. Parcial</t>
  </si>
  <si>
    <t>Cod. SINAPI   (MAR/2019)</t>
  </si>
  <si>
    <t>1.0</t>
  </si>
  <si>
    <t>SERVIÇOS PRELIMINARES</t>
  </si>
  <si>
    <t>1.1</t>
  </si>
  <si>
    <t>Placa de obra em chapa de aço galvanizado</t>
  </si>
  <si>
    <t>m²</t>
  </si>
  <si>
    <t>74209/001</t>
  </si>
  <si>
    <t>1.2</t>
  </si>
  <si>
    <t>Limpeza manual do terreno (c/ raspagem superficial)</t>
  </si>
  <si>
    <t>73948/016</t>
  </si>
  <si>
    <t>1.3</t>
  </si>
  <si>
    <t>Locação convencional de obra, através de gabarito de tábuas corridas pontaletadas a cada 1,50m, sem reaproveitamento</t>
  </si>
  <si>
    <t>COMPOSIÇÃO</t>
  </si>
  <si>
    <t>2.0</t>
  </si>
  <si>
    <t>FUNDAÇÕES E MOVIMENTO DE TERRA</t>
  </si>
  <si>
    <t>2.1</t>
  </si>
  <si>
    <t>Escavação manual de vala com profundidade menor ou igual a 1,30 m.</t>
  </si>
  <si>
    <t>m³</t>
  </si>
  <si>
    <t>2.2</t>
  </si>
  <si>
    <t>Embasamento c/pedra argamassada utilizando arg.cim/areia 1:4</t>
  </si>
  <si>
    <t>95467</t>
  </si>
  <si>
    <t>2.3</t>
  </si>
  <si>
    <t>Concreto armado (preparo e lançamento) para sapatas, Fck = 25MPa, com forma em chapa de madeira compensada resinada, aproveitamento 3 vezes, com betoneira</t>
  </si>
  <si>
    <t>2.4</t>
  </si>
  <si>
    <t>Reaterro manual de valas com compactação mecanizada</t>
  </si>
  <si>
    <t>93382</t>
  </si>
  <si>
    <t>2.5</t>
  </si>
  <si>
    <t>Alvenaria de vedação de blocos cerâmicos furados na horizontal de 14x9x19cm (espessura 14cm, bloco deitado) de paredes com área líquida menor que 6m² sem vãos e argamassa de assentamento com preparo manual. (alvenaria de 1 vez) - baldrame</t>
  </si>
  <si>
    <t>87502</t>
  </si>
  <si>
    <t>2.6</t>
  </si>
  <si>
    <t>Execução de estruturas de concreto armado, para edificação institucional térrea, fck = 25 mpa (p/ radier)</t>
  </si>
  <si>
    <t>3.0</t>
  </si>
  <si>
    <t>ELEVAÇÃO</t>
  </si>
  <si>
    <t>3.1</t>
  </si>
  <si>
    <t>Alvenaria de vedação de blocos cerâmicos furados na horizontal de 9x14x19cm (espessura 9cm) de paredes com área líquida menor que 6m² sem vãos e argamassa de assentamento com preparo manual.  (alvenaria de 1/2 vez)</t>
  </si>
  <si>
    <t>3.2</t>
  </si>
  <si>
    <t>Alvenaria de vedação de blocos cerâmicos furados na horizontal de 14x9x19cm (espessura 14cm, bloco deitado) de paredes com área líquida menor que 6m² sem vãos e argamassa de assentamento com preparo manual. (alvenaria de 1 vez)</t>
  </si>
  <si>
    <t>3.3</t>
  </si>
  <si>
    <t>Cobogo de concreto (elemento vazado), 7x50x50cm, assentado com argamassa traço 1:4 (cimento e areia)</t>
  </si>
  <si>
    <t>73937/001</t>
  </si>
  <si>
    <t>4.0</t>
  </si>
  <si>
    <t>ESTRUTURA</t>
  </si>
  <si>
    <t>4.1</t>
  </si>
  <si>
    <t>Execução de estruturas de concreto armado, para edificação institucional térrea, fck = 25 mpa (p/ pilar)</t>
  </si>
  <si>
    <t>4.2</t>
  </si>
  <si>
    <t>Execução de estruturas de concreto armado, para edificação institucional térrea, fck = 25 mpa (p/ viga)</t>
  </si>
  <si>
    <t>4.3</t>
  </si>
  <si>
    <t>Execução de estruturas de concreto armado, para edificação institucional térrea, fck = 25 mpa (p/ laje)</t>
  </si>
  <si>
    <t>4.4</t>
  </si>
  <si>
    <t>Estrutura de aço tipo  FINK vão de  40m</t>
  </si>
  <si>
    <t>SEINFRA-03/2019-11.2.12 C1334</t>
  </si>
  <si>
    <t>5.0</t>
  </si>
  <si>
    <t>COBERTA</t>
  </si>
  <si>
    <t>5.1</t>
  </si>
  <si>
    <t>Laje pre-moldada p/forro, sobrecarga 100kg/m2, vãos até 3,50m/e=8cm, c/lajotas e cap./conc. fck=20mpa, 3cm, inter-eixo 38cm, c/escoramento (reapr.3x) e ferragem negativa</t>
  </si>
  <si>
    <t>74202/001</t>
  </si>
  <si>
    <t>5.2</t>
  </si>
  <si>
    <t>Telhamento com telha de aço/alumínio e = 0,5 mm, com até 2 águas, incluso içamento</t>
  </si>
  <si>
    <t>5.3</t>
  </si>
  <si>
    <t>Rufo em fibrocimento para telha ondulada e = 6 mm, aba de 26 cm, incluso transporte vertical</t>
  </si>
  <si>
    <t>m</t>
  </si>
  <si>
    <t>94450</t>
  </si>
  <si>
    <t>6.0</t>
  </si>
  <si>
    <t>REVESTIMENTO</t>
  </si>
  <si>
    <t>6.1</t>
  </si>
  <si>
    <t>Chapisco aplicado em alvenarias e estruturas de concreto internas, com colher de pedreiro, argamassa traço 1:3 com preparo manual.</t>
  </si>
  <si>
    <t>6.2</t>
  </si>
  <si>
    <t>Emboço, para recebimento de cerâmica, em argamassa traço 1:2:8, preparo manual, aplicado manualmente em faces internas de paredes, para ambiente com área entre 5m2 e 10m2, espessura de 10mm, com execução de taliscas.</t>
  </si>
  <si>
    <t>6.3</t>
  </si>
  <si>
    <t>Revestimento cerâmico para paredes internas com placas tipo grês ou semi-grês de dimensões 20x20 cm aplicadas em ambientes de área menor que 5 m² na altura inteira das paredes.</t>
  </si>
  <si>
    <t>6.4</t>
  </si>
  <si>
    <t>Massa única, para recebimento de pintura, em argamassa traço 1:2:8, preparo manual, aplicada manualmente em faces internas de paredes de ambientes com área menor que 10m2, espessura de 10mm, com execução de taliscas.</t>
  </si>
  <si>
    <t>7.0</t>
  </si>
  <si>
    <t>ESQUADRIAS (COMPLETAS, COM FERRAGENS)</t>
  </si>
  <si>
    <t>7.1</t>
  </si>
  <si>
    <t>Kit de porta de madeira para pintura, semi-oca (leve ou média), padrão popular, 80x210cm, espessura de 3,5cm, itens inclusos: dobradiças, montagem e instalação do batente, fechadura com execução do furo - fornecimento e instalação</t>
  </si>
  <si>
    <t>un</t>
  </si>
  <si>
    <t>91314</t>
  </si>
  <si>
    <t>7.2</t>
  </si>
  <si>
    <t>Portão de ferro em chapa galvanizada plana 14 gsg</t>
  </si>
  <si>
    <t>68054</t>
  </si>
  <si>
    <t>7.3</t>
  </si>
  <si>
    <t>Janela de madeira tipo veneziana/vidro, de abrir, inclusas guarnições</t>
  </si>
  <si>
    <t>84846</t>
  </si>
  <si>
    <t>7.4</t>
  </si>
  <si>
    <t>Porta de alumínio de abrir, com guarnição, fixação com parafusos - fornecimento e instalação</t>
  </si>
  <si>
    <t>91338</t>
  </si>
  <si>
    <t>7.5</t>
  </si>
  <si>
    <t>Vidro fantasia tipo canelado, espessura 4mm</t>
  </si>
  <si>
    <t>72122</t>
  </si>
  <si>
    <t>8.0</t>
  </si>
  <si>
    <t>PINTURA</t>
  </si>
  <si>
    <t>8.1</t>
  </si>
  <si>
    <t>Aplicação manual de pintura com tinta látex pva em paredes, duas demão; aplicação e lixamento de massa látex em paredes, duas demãos</t>
  </si>
  <si>
    <t>88487 + 88497</t>
  </si>
  <si>
    <t>8.2</t>
  </si>
  <si>
    <t>Pintura esmalte brilhante para madeira, duas demãos, sobre fundo nivelador branco</t>
  </si>
  <si>
    <t>74065/003</t>
  </si>
  <si>
    <t>8.3</t>
  </si>
  <si>
    <t>Pintura esmalte brilhante (2 demãos) sobre superfície metálica, inclusive proteção com zarcão (1 demão)</t>
  </si>
  <si>
    <t>95468</t>
  </si>
  <si>
    <t>9.0</t>
  </si>
  <si>
    <t>PISOS</t>
  </si>
  <si>
    <t>9.1</t>
  </si>
  <si>
    <t>Lastro de concreto magro, aplicado em pisos ou radiers</t>
  </si>
  <si>
    <t>96620</t>
  </si>
  <si>
    <t>9.2</t>
  </si>
  <si>
    <t>9.2.1</t>
  </si>
  <si>
    <t>Contrapiso em argamassa traço 1:4 (cimento e areia), preparo manual, aplicado em áreas secas sobre laje, aderido, espessura 2cm</t>
  </si>
  <si>
    <t>87622</t>
  </si>
  <si>
    <t>9.2.2</t>
  </si>
  <si>
    <t xml:space="preserve">Piso em granilite, marmorite ou granitina espessura 8 mm, incluso juntas de dilatação plásticas </t>
  </si>
  <si>
    <t>84191</t>
  </si>
  <si>
    <t>9.3</t>
  </si>
  <si>
    <t>Rodapé em granilite</t>
  </si>
  <si>
    <t>10.0</t>
  </si>
  <si>
    <t>INSTALAÇÕES ELÉTRICAS E TELEFÔNICAS</t>
  </si>
  <si>
    <t>10.1</t>
  </si>
  <si>
    <t>Ponto de iluminação residencial incluindo interruptor simples, caixa elétrica, eletroduto, cabo, rasgo, quebra e chumbamento (excluindo luminária e lâmpada).</t>
  </si>
  <si>
    <t>93128</t>
  </si>
  <si>
    <t>10.2</t>
  </si>
  <si>
    <t>Ponto de tomada residencial incluindo tomada 10a/250v, caixa elétrica, eletroduto, cabo, rasgo, quebra e chumbamento.</t>
  </si>
  <si>
    <t>93141</t>
  </si>
  <si>
    <t>10.3</t>
  </si>
  <si>
    <t>Ponto de telefone, com eletroduto de pvc rígido embutido ø 3/4"</t>
  </si>
  <si>
    <t>10.4</t>
  </si>
  <si>
    <t>Quadro de distribuição de energia em chapa de aço galvanizado, para 12 disjuntores termomagnéticos monopolares, com barramento trifásico e neutro - fornecimento e instalação</t>
  </si>
  <si>
    <t>83463</t>
  </si>
  <si>
    <t>10.5</t>
  </si>
  <si>
    <t>Entrada de energia elétrica trifásica demanda entre 19 e 26,6 kW</t>
  </si>
  <si>
    <t>10.6</t>
  </si>
  <si>
    <t>Caixa de passagem 15x15x10cm (sobrepor), fornecimento e instalação.</t>
  </si>
  <si>
    <t>83366</t>
  </si>
  <si>
    <t>10.7</t>
  </si>
  <si>
    <t>Caixa de passagem 30x30x40 com tampa e dreno brita</t>
  </si>
  <si>
    <t>83446</t>
  </si>
  <si>
    <t>10.9</t>
  </si>
  <si>
    <t>Haste de aterramento 5/8 - fornecimento e instalação</t>
  </si>
  <si>
    <t>96985</t>
  </si>
  <si>
    <t>10.10</t>
  </si>
  <si>
    <t>Cordoalha de cobre nu 35mm² - fornecimento e instalação</t>
  </si>
  <si>
    <t>96973</t>
  </si>
  <si>
    <t>10.11</t>
  </si>
  <si>
    <t>Luminária fechada para iluminação publica com reator de partida rápida com lâmpada a vapor de mercúrio 250w - fornecimento e instalação</t>
  </si>
  <si>
    <t>83475</t>
  </si>
  <si>
    <t>10.12</t>
  </si>
  <si>
    <t>Lâmpada espiral fluorescente eletrônica Pl 45w / 220v (compacta integrada), e-27, fc ou similar</t>
  </si>
  <si>
    <t>93045</t>
  </si>
  <si>
    <t>10.13</t>
  </si>
  <si>
    <t>Luminária tipo calha, de sobrepor, com 1 lâmpada tubular de 36 w - fornecimento e instalação</t>
  </si>
  <si>
    <t>97584</t>
  </si>
  <si>
    <t>11.0</t>
  </si>
  <si>
    <t>INSTALAÇÕES HIDRÁULICAS E SANITÁRIAS</t>
  </si>
  <si>
    <t>11.1</t>
  </si>
  <si>
    <t>Ponto de consumo terminal de água fria (subramal) com tubulação de pvc , dn 25 mm, instalado em ramal de água, inclusos rasgo e chumbamento em alvenaria</t>
  </si>
  <si>
    <t>89957</t>
  </si>
  <si>
    <t>11.2</t>
  </si>
  <si>
    <t>Ponto de esgoto com tubo de pvc rígido soldável de ø 100 mm (vaso sanitário)</t>
  </si>
  <si>
    <t>11.3</t>
  </si>
  <si>
    <t>Tubo pvc, serie normal, esgoto predial, dn 100 mm, fornecido e instalado em ramal de descarga ou ramal de esgoto sanitário (ligação com fossa)</t>
  </si>
  <si>
    <t>89714</t>
  </si>
  <si>
    <t>11.4</t>
  </si>
  <si>
    <t>Instalação de tubos de pvc, soldável, água fria, dn 25 mm (instalado em ramal, sub-ramal, ramal de distribuição ou prumada), inclusive conexões, cortes e fixações (ligação com rede existente)</t>
  </si>
  <si>
    <t>89356</t>
  </si>
  <si>
    <t>11.5</t>
  </si>
  <si>
    <t>Caixa de gordura simples (capacidade: 36l), retangular, em alvenaria com tijolos cerâmicos maciços, dimensões internas = 0,2x0,4 m, altura interna = 0,8 m.</t>
  </si>
  <si>
    <t>98104</t>
  </si>
  <si>
    <t>11.6</t>
  </si>
  <si>
    <t>Caixa de inspeção em concreto pré-moldado dn 60cm com tampa h= 60cm -fornecimento e instalação</t>
  </si>
  <si>
    <t>74166/001</t>
  </si>
  <si>
    <t>11.7</t>
  </si>
  <si>
    <t>Caixa d'agua fibra de vidro para 1000 litros, com tampa</t>
  </si>
  <si>
    <t>12.0</t>
  </si>
  <si>
    <t>LOUÇAS E METAIS</t>
  </si>
  <si>
    <t>12.1</t>
  </si>
  <si>
    <t>Vaso sanitário sifonado com caixa acoplada louça branca - fornecimento e instalação</t>
  </si>
  <si>
    <t>86888</t>
  </si>
  <si>
    <t>12.2</t>
  </si>
  <si>
    <t>Lavatório louça branca suspenso, 29,5 x 39cm ou equivalente, padrão popular - fornecimento e instalação</t>
  </si>
  <si>
    <t>86904</t>
  </si>
  <si>
    <t>12.3</t>
  </si>
  <si>
    <t>Mictório sifonado de louca branca com pertences, com registro de pressão 1/2" com canopla cromada acabamento simples e conjunto para fixação - fornecimento e instalação</t>
  </si>
  <si>
    <t>74234/001</t>
  </si>
  <si>
    <t>12.4</t>
  </si>
  <si>
    <t>Papeleira de parede em metal cromado sem tampa, incluso fixação</t>
  </si>
  <si>
    <t>95544</t>
  </si>
  <si>
    <t>12.5</t>
  </si>
  <si>
    <t>Porta toalha banho em metal cromado, tipo barra, incluso fixação.</t>
  </si>
  <si>
    <t>95543</t>
  </si>
  <si>
    <t>12.6</t>
  </si>
  <si>
    <t>Saboneteira de parede em metal cromado, incluso fixação.</t>
  </si>
  <si>
    <t>95545</t>
  </si>
  <si>
    <t>12.7</t>
  </si>
  <si>
    <t>Bancada em aço inox - 304, l=60cm, para cubas simples, concretada, acabamento liso e polido, assentada com argamassa traço t-1(1:3), exclusive cuba, sifão, válvula e torneira</t>
  </si>
  <si>
    <t>12.8</t>
  </si>
  <si>
    <t>Vaso sanitário sifonado convencional para pcd sem furo frontal com louça branca sem assento, incluso conjunto de ligação para bacia sanitária ajustável - fornecimento e instalação</t>
  </si>
  <si>
    <t>95472</t>
  </si>
  <si>
    <t>13.0</t>
  </si>
  <si>
    <t>DIVERSOS</t>
  </si>
  <si>
    <t>13.1</t>
  </si>
  <si>
    <t>Piso tátil direcional e/ou alerta, de concreto, na cor natural, p/deficientes visuais, dimensões 25x25cm, aplicado com argamassa industrializada AC-I, rejuntado, exclusive regularização de base (rampa)</t>
  </si>
  <si>
    <t>13.2</t>
  </si>
  <si>
    <t>Guarda-corpo com corrimão em ferro barra chata 3/16"</t>
  </si>
  <si>
    <t>74195/001</t>
  </si>
  <si>
    <t>13.3</t>
  </si>
  <si>
    <t>Plantio de grama em placas</t>
  </si>
  <si>
    <t>13.4</t>
  </si>
  <si>
    <t>Bancada de granito cinza polido 1,50 x 0,60 m - fornecimento e instalação - balcão de atendimento (boxes e lanchonete)</t>
  </si>
  <si>
    <t>86889</t>
  </si>
  <si>
    <t>13.6</t>
  </si>
  <si>
    <t>Barra de apoio em tubo de aço galvanizado, d= 1 1/2", inclusive pintura em esmalte sintético</t>
  </si>
  <si>
    <t>00036204 - ins.</t>
  </si>
  <si>
    <t>13.7</t>
  </si>
  <si>
    <t>Limpeza final da obra</t>
  </si>
  <si>
    <t>T O T A L    G E R A L</t>
  </si>
  <si>
    <t>(R$)</t>
  </si>
  <si>
    <t>CRONOGRAMA FÍSICO-FINANCEIRO</t>
  </si>
  <si>
    <t>ITEM</t>
  </si>
  <si>
    <t>DISCRIMINAÇÃO</t>
  </si>
  <si>
    <t>DIAS</t>
  </si>
  <si>
    <t>TOTAL</t>
  </si>
  <si>
    <t>%</t>
  </si>
  <si>
    <t>1.0.</t>
  </si>
  <si>
    <t>R$</t>
  </si>
  <si>
    <t>2.0.</t>
  </si>
  <si>
    <t>3.0.</t>
  </si>
  <si>
    <t>4.0.</t>
  </si>
  <si>
    <t>5.0.</t>
  </si>
  <si>
    <t>6.0.</t>
  </si>
  <si>
    <t>7.0.</t>
  </si>
  <si>
    <t>8.0.</t>
  </si>
  <si>
    <t>9.0.</t>
  </si>
  <si>
    <t>10.0.</t>
  </si>
  <si>
    <t>11.0.</t>
  </si>
  <si>
    <t>12.0.</t>
  </si>
  <si>
    <t>13.0.</t>
  </si>
  <si>
    <t xml:space="preserve"> TOTAL</t>
  </si>
  <si>
    <t>MENSAL</t>
  </si>
  <si>
    <t>ACUMULADO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</si>
</sst>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3" fontId="5" fillId="0" borderId="1" xfId="1" applyFont="1" applyBorder="1" applyAlignment="1">
      <alignment horizontal="right" vertical="center"/>
    </xf>
    <xf numFmtId="10" fontId="5" fillId="0" borderId="1" xfId="2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39" fontId="5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39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right" wrapText="1"/>
    </xf>
    <xf numFmtId="43" fontId="3" fillId="0" borderId="1" xfId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3" fontId="3" fillId="0" borderId="0" xfId="1" applyFont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39" fontId="3" fillId="2" borderId="1" xfId="1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39" fontId="3" fillId="2" borderId="1" xfId="1" applyNumberFormat="1" applyFont="1" applyFill="1" applyBorder="1" applyAlignment="1">
      <alignment horizontal="center" wrapText="1"/>
    </xf>
    <xf numFmtId="43" fontId="3" fillId="0" borderId="1" xfId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9" fontId="3" fillId="0" borderId="1" xfId="1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/>
    </xf>
    <xf numFmtId="43" fontId="3" fillId="2" borderId="1" xfId="1" applyFont="1" applyFill="1" applyBorder="1" applyAlignment="1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39" fontId="3" fillId="0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3" fillId="0" borderId="1" xfId="1" quotePrefix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2" borderId="1" xfId="1" applyNumberFormat="1" applyFont="1" applyFill="1" applyBorder="1" applyAlignment="1">
      <alignment horizontal="center" wrapText="1"/>
    </xf>
    <xf numFmtId="39" fontId="3" fillId="2" borderId="1" xfId="1" applyNumberFormat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wrapText="1"/>
    </xf>
    <xf numFmtId="0" fontId="5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3" fontId="3" fillId="0" borderId="1" xfId="1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43" fontId="5" fillId="2" borderId="1" xfId="1" applyFont="1" applyFill="1" applyBorder="1" applyAlignment="1">
      <alignment wrapText="1"/>
    </xf>
    <xf numFmtId="43" fontId="5" fillId="2" borderId="1" xfId="1" applyFont="1" applyFill="1" applyBorder="1" applyAlignment="1">
      <alignment horizont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3" applyFont="1" applyAlignment="1" applyProtection="1">
      <alignment vertical="center"/>
    </xf>
    <xf numFmtId="0" fontId="2" fillId="0" borderId="14" xfId="3" applyFont="1" applyBorder="1" applyAlignment="1" applyProtection="1">
      <alignment horizontal="center" vertical="center"/>
    </xf>
    <xf numFmtId="0" fontId="14" fillId="0" borderId="5" xfId="3" applyNumberFormat="1" applyFont="1" applyBorder="1" applyAlignment="1" applyProtection="1">
      <alignment horizontal="center" vertical="center"/>
      <protection locked="0"/>
    </xf>
    <xf numFmtId="0" fontId="14" fillId="0" borderId="5" xfId="3" applyNumberFormat="1" applyFont="1" applyBorder="1" applyAlignment="1" applyProtection="1">
      <alignment vertical="center"/>
      <protection locked="0"/>
    </xf>
    <xf numFmtId="0" fontId="14" fillId="0" borderId="6" xfId="3" applyFont="1" applyBorder="1" applyAlignment="1" applyProtection="1">
      <alignment horizontal="center" vertical="center"/>
    </xf>
    <xf numFmtId="10" fontId="14" fillId="0" borderId="5" xfId="3" applyNumberFormat="1" applyFont="1" applyBorder="1" applyAlignment="1" applyProtection="1">
      <alignment horizontal="center" vertical="center"/>
    </xf>
    <xf numFmtId="49" fontId="14" fillId="0" borderId="15" xfId="3" applyNumberFormat="1" applyFont="1" applyBorder="1" applyAlignment="1" applyProtection="1">
      <alignment horizontal="center" vertical="center"/>
      <protection locked="0"/>
    </xf>
    <xf numFmtId="0" fontId="14" fillId="0" borderId="15" xfId="3" applyNumberFormat="1" applyFont="1" applyBorder="1" applyAlignment="1" applyProtection="1">
      <alignment vertical="center"/>
      <protection locked="0"/>
    </xf>
    <xf numFmtId="0" fontId="14" fillId="0" borderId="16" xfId="3" applyFont="1" applyBorder="1" applyAlignment="1" applyProtection="1">
      <alignment horizontal="center" vertical="center"/>
    </xf>
    <xf numFmtId="49" fontId="14" fillId="0" borderId="17" xfId="3" applyNumberFormat="1" applyFont="1" applyFill="1" applyBorder="1" applyAlignment="1" applyProtection="1">
      <alignment vertical="center"/>
      <protection locked="0"/>
    </xf>
    <xf numFmtId="49" fontId="14" fillId="0" borderId="17" xfId="3" applyNumberFormat="1" applyFont="1" applyBorder="1" applyAlignment="1" applyProtection="1">
      <alignment vertical="center"/>
      <protection locked="0"/>
    </xf>
    <xf numFmtId="0" fontId="14" fillId="0" borderId="11" xfId="3" applyNumberFormat="1" applyFont="1" applyBorder="1" applyAlignment="1" applyProtection="1">
      <alignment horizontal="center" vertical="center"/>
      <protection locked="0"/>
    </xf>
    <xf numFmtId="0" fontId="14" fillId="0" borderId="11" xfId="3" applyNumberFormat="1" applyFont="1" applyBorder="1" applyAlignment="1" applyProtection="1">
      <alignment vertical="center"/>
      <protection locked="0"/>
    </xf>
    <xf numFmtId="0" fontId="14" fillId="0" borderId="12" xfId="3" applyFont="1" applyBorder="1" applyAlignment="1" applyProtection="1">
      <alignment horizontal="center" vertical="center"/>
    </xf>
    <xf numFmtId="43" fontId="14" fillId="0" borderId="11" xfId="1" applyFont="1" applyBorder="1" applyAlignment="1" applyProtection="1">
      <alignment vertical="center"/>
      <protection hidden="1"/>
    </xf>
    <xf numFmtId="43" fontId="14" fillId="0" borderId="11" xfId="1" applyFont="1" applyBorder="1" applyAlignment="1" applyProtection="1">
      <alignment vertical="center"/>
      <protection locked="0" hidden="1"/>
    </xf>
    <xf numFmtId="0" fontId="14" fillId="0" borderId="15" xfId="3" applyNumberFormat="1" applyFont="1" applyBorder="1" applyAlignment="1" applyProtection="1">
      <alignment vertical="center" wrapText="1"/>
      <protection locked="0"/>
    </xf>
    <xf numFmtId="0" fontId="14" fillId="0" borderId="15" xfId="3" applyNumberFormat="1" applyFont="1" applyBorder="1" applyAlignment="1" applyProtection="1">
      <alignment horizontal="center" vertical="center"/>
      <protection locked="0"/>
    </xf>
    <xf numFmtId="43" fontId="14" fillId="0" borderId="5" xfId="1" applyFont="1" applyBorder="1" applyAlignment="1" applyProtection="1">
      <alignment vertical="center"/>
    </xf>
    <xf numFmtId="43" fontId="14" fillId="0" borderId="17" xfId="1" applyFont="1" applyBorder="1" applyAlignment="1" applyProtection="1">
      <alignment horizontal="center" vertical="center"/>
    </xf>
    <xf numFmtId="10" fontId="14" fillId="0" borderId="11" xfId="2" applyNumberFormat="1" applyFont="1" applyBorder="1" applyAlignment="1" applyProtection="1">
      <alignment horizontal="center" vertical="center"/>
    </xf>
    <xf numFmtId="0" fontId="15" fillId="0" borderId="0" xfId="3" applyFont="1" applyBorder="1" applyAlignment="1" applyProtection="1">
      <alignment vertical="center"/>
      <protection locked="0"/>
    </xf>
    <xf numFmtId="43" fontId="15" fillId="0" borderId="0" xfId="3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vertical="center"/>
    </xf>
    <xf numFmtId="43" fontId="15" fillId="0" borderId="0" xfId="1" applyFont="1" applyBorder="1" applyAlignment="1">
      <alignment vertical="center"/>
    </xf>
    <xf numFmtId="0" fontId="15" fillId="0" borderId="0" xfId="3" applyFont="1" applyBorder="1" applyAlignment="1" applyProtection="1">
      <alignment vertical="center"/>
    </xf>
    <xf numFmtId="164" fontId="15" fillId="0" borderId="0" xfId="3" applyNumberFormat="1" applyFont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justify" vertical="center" wrapText="1"/>
    </xf>
    <xf numFmtId="43" fontId="18" fillId="0" borderId="0" xfId="1" applyFont="1" applyBorder="1" applyAlignment="1">
      <alignment vertical="center"/>
    </xf>
    <xf numFmtId="43" fontId="18" fillId="0" borderId="0" xfId="1" applyFont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43" fontId="17" fillId="0" borderId="0" xfId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 wrapText="1"/>
    </xf>
    <xf numFmtId="43" fontId="17" fillId="0" borderId="0" xfId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</xf>
    <xf numFmtId="10" fontId="17" fillId="0" borderId="0" xfId="0" applyNumberFormat="1" applyFont="1" applyBorder="1" applyAlignment="1">
      <alignment vertical="center"/>
    </xf>
    <xf numFmtId="0" fontId="18" fillId="0" borderId="0" xfId="3" applyFont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2" fillId="0" borderId="12" xfId="3" applyFont="1" applyBorder="1" applyAlignment="1" applyProtection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8" xfId="3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7" xfId="3" applyFont="1" applyBorder="1" applyAlignment="1" applyProtection="1">
      <alignment horizontal="center" vertical="center"/>
    </xf>
    <xf numFmtId="0" fontId="2" fillId="0" borderId="18" xfId="3" applyFont="1" applyBorder="1" applyAlignment="1" applyProtection="1">
      <alignment horizontal="center" vertical="center"/>
    </xf>
    <xf numFmtId="0" fontId="2" fillId="0" borderId="19" xfId="3" applyFont="1" applyBorder="1" applyAlignment="1" applyProtection="1">
      <alignment horizontal="center" vertical="center"/>
    </xf>
    <xf numFmtId="0" fontId="2" fillId="0" borderId="12" xfId="3" applyFont="1" applyBorder="1" applyAlignment="1" applyProtection="1">
      <alignment horizontal="center" vertical="center"/>
    </xf>
    <xf numFmtId="0" fontId="2" fillId="0" borderId="13" xfId="3" applyFont="1" applyBorder="1" applyAlignment="1" applyProtection="1">
      <alignment horizontal="center" vertical="center"/>
    </xf>
    <xf numFmtId="43" fontId="2" fillId="0" borderId="5" xfId="1" applyFont="1" applyBorder="1" applyAlignment="1" applyProtection="1">
      <alignment horizontal="center" vertical="center"/>
    </xf>
    <xf numFmtId="43" fontId="2" fillId="0" borderId="15" xfId="1" applyFont="1" applyBorder="1" applyAlignment="1" applyProtection="1">
      <alignment horizontal="center" vertical="center"/>
    </xf>
    <xf numFmtId="43" fontId="2" fillId="0" borderId="11" xfId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11" xfId="3" applyFont="1" applyBorder="1" applyAlignment="1" applyProtection="1">
      <alignment horizontal="center" vertical="center"/>
    </xf>
    <xf numFmtId="0" fontId="2" fillId="0" borderId="8" xfId="3" applyFont="1" applyBorder="1" applyAlignment="1" applyProtection="1">
      <alignment horizontal="center" vertical="center"/>
    </xf>
    <xf numFmtId="0" fontId="2" fillId="0" borderId="9" xfId="3" applyFont="1" applyBorder="1" applyAlignment="1" applyProtection="1">
      <alignment horizontal="center" vertical="center"/>
    </xf>
    <xf numFmtId="0" fontId="2" fillId="0" borderId="10" xfId="3" applyFont="1" applyBorder="1" applyAlignment="1" applyProtection="1">
      <alignment horizontal="center" vertical="center"/>
    </xf>
  </cellXfs>
  <cellStyles count="4">
    <cellStyle name="Normal" xfId="0" builtinId="0"/>
    <cellStyle name="Normal_Cronograma Lab Controle de Qualidade LTF" xfId="3"/>
    <cellStyle name="Porcentagem" xfId="2" builtinId="5"/>
    <cellStyle name="Separador de milhares" xfId="1" builtinId="3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pororoca/Downloads/PLANILHA%20OR&#199;AMENTARIA%2031-05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CSEAGAT\Navegante\PREFEITURAS\ITAPOROROCA\GINASIO%20JULHO%202018\GIN&#193;SIO%20POLIESPORTIVO%2020-11-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"/>
      <sheetName val="PLANILHA"/>
      <sheetName val="CRONOGRAMA"/>
      <sheetName val="COMPOSIÇÕES"/>
    </sheetNames>
    <sheetDataSet>
      <sheetData sheetId="0">
        <row r="3">
          <cell r="A3" t="str">
            <v>OBRA: CONSTRUÇÃO DO GINÁSIO POLIESPORTIVO DA E.M.E.F. MANOEL FERNANDES</v>
          </cell>
        </row>
      </sheetData>
      <sheetData sheetId="1">
        <row r="2">
          <cell r="A2" t="str">
            <v>OBRA: CONSTRUÇÃO DO GINÁSIO POLIESPORTIVO DA E.M.E.F. MANOEL FERNANDES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ORIA"/>
      <sheetName val="PLANILHA"/>
      <sheetName val="CRONOGRAMA"/>
      <sheetName val="composição"/>
    </sheetNames>
    <sheetDataSet>
      <sheetData sheetId="0" refreshError="1">
        <row r="36">
          <cell r="I36">
            <v>7621.44</v>
          </cell>
        </row>
        <row r="39">
          <cell r="I39">
            <v>1369.97</v>
          </cell>
        </row>
        <row r="42">
          <cell r="AD42">
            <v>283.49759999999998</v>
          </cell>
        </row>
        <row r="67">
          <cell r="AD67">
            <v>39.5976</v>
          </cell>
        </row>
        <row r="69">
          <cell r="AD69">
            <v>118.96506529053684</v>
          </cell>
        </row>
        <row r="129">
          <cell r="AD129">
            <v>116.80493470946314</v>
          </cell>
        </row>
        <row r="136">
          <cell r="AD136">
            <v>131.99200000000002</v>
          </cell>
        </row>
        <row r="139">
          <cell r="AD139">
            <v>6.5996000000000015</v>
          </cell>
        </row>
        <row r="154">
          <cell r="AD154">
            <v>500.69100000000009</v>
          </cell>
        </row>
        <row r="167">
          <cell r="AA167">
            <v>149.28500000000003</v>
          </cell>
        </row>
        <row r="180">
          <cell r="AD180">
            <v>60.704999999999998</v>
          </cell>
        </row>
        <row r="186">
          <cell r="AD186">
            <v>22.6</v>
          </cell>
        </row>
        <row r="194">
          <cell r="AD194">
            <v>24.869419999999998</v>
          </cell>
        </row>
        <row r="222">
          <cell r="AD222">
            <v>1.9238999999999997</v>
          </cell>
        </row>
        <row r="229">
          <cell r="AD229">
            <v>1210.4395000000002</v>
          </cell>
        </row>
        <row r="238">
          <cell r="AD238">
            <v>204.60200000000003</v>
          </cell>
        </row>
        <row r="246">
          <cell r="AD246">
            <v>1005.8375000000001</v>
          </cell>
        </row>
        <row r="248">
          <cell r="H248">
            <v>204.60200000000003</v>
          </cell>
        </row>
        <row r="261">
          <cell r="AD261">
            <v>1005.8375000000001</v>
          </cell>
        </row>
        <row r="266">
          <cell r="W266">
            <v>13.440000000000001</v>
          </cell>
        </row>
        <row r="267">
          <cell r="W267">
            <v>0.64000000000000012</v>
          </cell>
        </row>
        <row r="269">
          <cell r="W269">
            <v>100.79999999999998</v>
          </cell>
        </row>
        <row r="271">
          <cell r="W271">
            <v>0.6</v>
          </cell>
        </row>
        <row r="273">
          <cell r="W273">
            <v>3.42</v>
          </cell>
        </row>
        <row r="277">
          <cell r="AD277">
            <v>107.327648</v>
          </cell>
        </row>
        <row r="294">
          <cell r="C294" t="str">
            <v>PAVIMENTAÇÃO INTERNA</v>
          </cell>
        </row>
        <row r="296">
          <cell r="R296">
            <v>2148.3599999999997</v>
          </cell>
          <cell r="V296" t="str">
            <v>m²</v>
          </cell>
        </row>
        <row r="297">
          <cell r="AD297">
            <v>1312.36</v>
          </cell>
        </row>
        <row r="299">
          <cell r="AD299">
            <v>208.51999999999998</v>
          </cell>
          <cell r="AH299" t="str">
            <v>m</v>
          </cell>
        </row>
        <row r="305">
          <cell r="T305">
            <v>4</v>
          </cell>
        </row>
        <row r="309">
          <cell r="AD309">
            <v>16.799999999999997</v>
          </cell>
        </row>
        <row r="311">
          <cell r="AD311">
            <v>8.0399999999999991</v>
          </cell>
        </row>
        <row r="318">
          <cell r="AD318">
            <v>6.48</v>
          </cell>
        </row>
        <row r="322">
          <cell r="AD322">
            <v>9.32</v>
          </cell>
        </row>
        <row r="332">
          <cell r="AD332">
            <v>158.29249999999999</v>
          </cell>
        </row>
        <row r="347">
          <cell r="AD347">
            <v>18.799999999999997</v>
          </cell>
        </row>
        <row r="351">
          <cell r="AD351">
            <v>77</v>
          </cell>
        </row>
        <row r="357">
          <cell r="AD357">
            <v>2</v>
          </cell>
        </row>
        <row r="360">
          <cell r="AD360">
            <v>50</v>
          </cell>
        </row>
        <row r="363">
          <cell r="AD363">
            <v>14</v>
          </cell>
        </row>
        <row r="366">
          <cell r="AD366">
            <v>2</v>
          </cell>
        </row>
        <row r="369">
          <cell r="AD369">
            <v>1</v>
          </cell>
        </row>
        <row r="372">
          <cell r="AD372">
            <v>3</v>
          </cell>
        </row>
        <row r="375">
          <cell r="AD375">
            <v>2</v>
          </cell>
        </row>
        <row r="381">
          <cell r="AD381">
            <v>3</v>
          </cell>
        </row>
        <row r="384">
          <cell r="AD384">
            <v>40</v>
          </cell>
          <cell r="AH384" t="str">
            <v>m</v>
          </cell>
        </row>
        <row r="387">
          <cell r="AD387">
            <v>2</v>
          </cell>
        </row>
        <row r="390">
          <cell r="AD390">
            <v>51</v>
          </cell>
        </row>
        <row r="393">
          <cell r="AD393">
            <v>24</v>
          </cell>
        </row>
        <row r="397">
          <cell r="AD397">
            <v>20</v>
          </cell>
        </row>
        <row r="404">
          <cell r="AD404">
            <v>26</v>
          </cell>
        </row>
        <row r="415">
          <cell r="AD415">
            <v>10</v>
          </cell>
        </row>
        <row r="418">
          <cell r="AD418">
            <v>3</v>
          </cell>
          <cell r="AH418" t="str">
            <v>un</v>
          </cell>
        </row>
        <row r="422">
          <cell r="AD422">
            <v>5</v>
          </cell>
        </row>
        <row r="427">
          <cell r="AD427">
            <v>2</v>
          </cell>
          <cell r="AH427" t="str">
            <v>un</v>
          </cell>
        </row>
        <row r="440">
          <cell r="AH440" t="str">
            <v>un</v>
          </cell>
        </row>
        <row r="444">
          <cell r="AD444">
            <v>4</v>
          </cell>
        </row>
        <row r="448">
          <cell r="AD448">
            <v>11</v>
          </cell>
        </row>
        <row r="454">
          <cell r="AD454">
            <v>11</v>
          </cell>
        </row>
        <row r="485">
          <cell r="AD485">
            <v>4.08</v>
          </cell>
          <cell r="AH485" t="str">
            <v>m²</v>
          </cell>
        </row>
        <row r="488">
          <cell r="AD488">
            <v>30.919999999999998</v>
          </cell>
          <cell r="AH488" t="str">
            <v>m</v>
          </cell>
        </row>
        <row r="494">
          <cell r="AD494">
            <v>65.364000000000004</v>
          </cell>
          <cell r="AH494" t="str">
            <v>m²</v>
          </cell>
        </row>
        <row r="499">
          <cell r="AD499">
            <v>20</v>
          </cell>
          <cell r="AH499" t="str">
            <v>m²</v>
          </cell>
        </row>
        <row r="513">
          <cell r="AD513">
            <v>1369.97</v>
          </cell>
        </row>
      </sheetData>
      <sheetData sheetId="1" refreshError="1">
        <row r="8">
          <cell r="B8" t="str">
            <v>SERVIÇOS PRELIMINARES</v>
          </cell>
        </row>
        <row r="13">
          <cell r="B13" t="str">
            <v>FUNDAÇÕES E MOVIMENTO DE TERRA</v>
          </cell>
        </row>
        <row r="21">
          <cell r="B21" t="str">
            <v>ELEVAÇÃO</v>
          </cell>
        </row>
        <row r="26">
          <cell r="B26" t="str">
            <v>ESTRUTURA</v>
          </cell>
        </row>
        <row r="32">
          <cell r="B32" t="str">
            <v>COBERTA</v>
          </cell>
        </row>
        <row r="37">
          <cell r="B37" t="str">
            <v>REVESTIMENTO</v>
          </cell>
        </row>
        <row r="43">
          <cell r="B43" t="str">
            <v>ESQUADRIAS (COMPLETAS, COM FERRAGENS)</v>
          </cell>
        </row>
        <row r="50">
          <cell r="B50" t="str">
            <v>PINTURA</v>
          </cell>
        </row>
        <row r="55">
          <cell r="B55" t="str">
            <v>PISOS</v>
          </cell>
        </row>
        <row r="62">
          <cell r="B62" t="str">
            <v>INSTALAÇÕES ELÉTRICAS E TELEFÔNICAS</v>
          </cell>
        </row>
        <row r="77">
          <cell r="B77" t="str">
            <v>INSTALAÇÕES HIDRÁULICAS E SANITÁRIAS</v>
          </cell>
        </row>
        <row r="86">
          <cell r="B86" t="str">
            <v>LOUÇAS E METAIS</v>
          </cell>
        </row>
        <row r="96">
          <cell r="B96" t="str">
            <v>DIVERSOS</v>
          </cell>
        </row>
      </sheetData>
      <sheetData sheetId="2" refreshError="1"/>
      <sheetData sheetId="3" refreshError="1">
        <row r="55">
          <cell r="F55">
            <v>96.509999999999991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6"/>
  <sheetViews>
    <sheetView tabSelected="1" topLeftCell="A90" workbookViewId="0">
      <selection activeCell="P14" sqref="P14"/>
    </sheetView>
  </sheetViews>
  <sheetFormatPr defaultColWidth="6.140625" defaultRowHeight="11.25"/>
  <cols>
    <col min="1" max="1" width="7.28515625" style="11" customWidth="1"/>
    <col min="2" max="2" width="52.85546875" style="10" customWidth="1"/>
    <col min="3" max="3" width="6.7109375" style="11" customWidth="1"/>
    <col min="4" max="4" width="11.7109375" style="12" customWidth="1"/>
    <col min="5" max="6" width="11.7109375" style="9" customWidth="1"/>
    <col min="7" max="7" width="10.85546875" style="9" customWidth="1"/>
    <col min="8" max="8" width="14.5703125" style="11" customWidth="1"/>
    <col min="9" max="9" width="6.140625" style="9"/>
    <col min="10" max="10" width="6.140625" style="13"/>
    <col min="11" max="256" width="6.140625" style="9"/>
    <col min="257" max="257" width="7.28515625" style="9" customWidth="1"/>
    <col min="258" max="258" width="65.7109375" style="9" customWidth="1"/>
    <col min="259" max="259" width="6.7109375" style="9" customWidth="1"/>
    <col min="260" max="262" width="11.7109375" style="9" customWidth="1"/>
    <col min="263" max="263" width="15.140625" style="9" customWidth="1"/>
    <col min="264" max="264" width="15.7109375" style="9" customWidth="1"/>
    <col min="265" max="268" width="6.140625" style="9"/>
    <col min="269" max="274" width="15.7109375" style="9" customWidth="1"/>
    <col min="275" max="512" width="6.140625" style="9"/>
    <col min="513" max="513" width="7.28515625" style="9" customWidth="1"/>
    <col min="514" max="514" width="65.7109375" style="9" customWidth="1"/>
    <col min="515" max="515" width="6.7109375" style="9" customWidth="1"/>
    <col min="516" max="518" width="11.7109375" style="9" customWidth="1"/>
    <col min="519" max="519" width="15.140625" style="9" customWidth="1"/>
    <col min="520" max="520" width="15.7109375" style="9" customWidth="1"/>
    <col min="521" max="524" width="6.140625" style="9"/>
    <col min="525" max="530" width="15.7109375" style="9" customWidth="1"/>
    <col min="531" max="768" width="6.140625" style="9"/>
    <col min="769" max="769" width="7.28515625" style="9" customWidth="1"/>
    <col min="770" max="770" width="65.7109375" style="9" customWidth="1"/>
    <col min="771" max="771" width="6.7109375" style="9" customWidth="1"/>
    <col min="772" max="774" width="11.7109375" style="9" customWidth="1"/>
    <col min="775" max="775" width="15.140625" style="9" customWidth="1"/>
    <col min="776" max="776" width="15.7109375" style="9" customWidth="1"/>
    <col min="777" max="780" width="6.140625" style="9"/>
    <col min="781" max="786" width="15.7109375" style="9" customWidth="1"/>
    <col min="787" max="1024" width="6.140625" style="9"/>
    <col min="1025" max="1025" width="7.28515625" style="9" customWidth="1"/>
    <col min="1026" max="1026" width="65.7109375" style="9" customWidth="1"/>
    <col min="1027" max="1027" width="6.7109375" style="9" customWidth="1"/>
    <col min="1028" max="1030" width="11.7109375" style="9" customWidth="1"/>
    <col min="1031" max="1031" width="15.140625" style="9" customWidth="1"/>
    <col min="1032" max="1032" width="15.7109375" style="9" customWidth="1"/>
    <col min="1033" max="1036" width="6.140625" style="9"/>
    <col min="1037" max="1042" width="15.7109375" style="9" customWidth="1"/>
    <col min="1043" max="1280" width="6.140625" style="9"/>
    <col min="1281" max="1281" width="7.28515625" style="9" customWidth="1"/>
    <col min="1282" max="1282" width="65.7109375" style="9" customWidth="1"/>
    <col min="1283" max="1283" width="6.7109375" style="9" customWidth="1"/>
    <col min="1284" max="1286" width="11.7109375" style="9" customWidth="1"/>
    <col min="1287" max="1287" width="15.140625" style="9" customWidth="1"/>
    <col min="1288" max="1288" width="15.7109375" style="9" customWidth="1"/>
    <col min="1289" max="1292" width="6.140625" style="9"/>
    <col min="1293" max="1298" width="15.7109375" style="9" customWidth="1"/>
    <col min="1299" max="1536" width="6.140625" style="9"/>
    <col min="1537" max="1537" width="7.28515625" style="9" customWidth="1"/>
    <col min="1538" max="1538" width="65.7109375" style="9" customWidth="1"/>
    <col min="1539" max="1539" width="6.7109375" style="9" customWidth="1"/>
    <col min="1540" max="1542" width="11.7109375" style="9" customWidth="1"/>
    <col min="1543" max="1543" width="15.140625" style="9" customWidth="1"/>
    <col min="1544" max="1544" width="15.7109375" style="9" customWidth="1"/>
    <col min="1545" max="1548" width="6.140625" style="9"/>
    <col min="1549" max="1554" width="15.7109375" style="9" customWidth="1"/>
    <col min="1555" max="1792" width="6.140625" style="9"/>
    <col min="1793" max="1793" width="7.28515625" style="9" customWidth="1"/>
    <col min="1794" max="1794" width="65.7109375" style="9" customWidth="1"/>
    <col min="1795" max="1795" width="6.7109375" style="9" customWidth="1"/>
    <col min="1796" max="1798" width="11.7109375" style="9" customWidth="1"/>
    <col min="1799" max="1799" width="15.140625" style="9" customWidth="1"/>
    <col min="1800" max="1800" width="15.7109375" style="9" customWidth="1"/>
    <col min="1801" max="1804" width="6.140625" style="9"/>
    <col min="1805" max="1810" width="15.7109375" style="9" customWidth="1"/>
    <col min="1811" max="2048" width="6.140625" style="9"/>
    <col min="2049" max="2049" width="7.28515625" style="9" customWidth="1"/>
    <col min="2050" max="2050" width="65.7109375" style="9" customWidth="1"/>
    <col min="2051" max="2051" width="6.7109375" style="9" customWidth="1"/>
    <col min="2052" max="2054" width="11.7109375" style="9" customWidth="1"/>
    <col min="2055" max="2055" width="15.140625" style="9" customWidth="1"/>
    <col min="2056" max="2056" width="15.7109375" style="9" customWidth="1"/>
    <col min="2057" max="2060" width="6.140625" style="9"/>
    <col min="2061" max="2066" width="15.7109375" style="9" customWidth="1"/>
    <col min="2067" max="2304" width="6.140625" style="9"/>
    <col min="2305" max="2305" width="7.28515625" style="9" customWidth="1"/>
    <col min="2306" max="2306" width="65.7109375" style="9" customWidth="1"/>
    <col min="2307" max="2307" width="6.7109375" style="9" customWidth="1"/>
    <col min="2308" max="2310" width="11.7109375" style="9" customWidth="1"/>
    <col min="2311" max="2311" width="15.140625" style="9" customWidth="1"/>
    <col min="2312" max="2312" width="15.7109375" style="9" customWidth="1"/>
    <col min="2313" max="2316" width="6.140625" style="9"/>
    <col min="2317" max="2322" width="15.7109375" style="9" customWidth="1"/>
    <col min="2323" max="2560" width="6.140625" style="9"/>
    <col min="2561" max="2561" width="7.28515625" style="9" customWidth="1"/>
    <col min="2562" max="2562" width="65.7109375" style="9" customWidth="1"/>
    <col min="2563" max="2563" width="6.7109375" style="9" customWidth="1"/>
    <col min="2564" max="2566" width="11.7109375" style="9" customWidth="1"/>
    <col min="2567" max="2567" width="15.140625" style="9" customWidth="1"/>
    <col min="2568" max="2568" width="15.7109375" style="9" customWidth="1"/>
    <col min="2569" max="2572" width="6.140625" style="9"/>
    <col min="2573" max="2578" width="15.7109375" style="9" customWidth="1"/>
    <col min="2579" max="2816" width="6.140625" style="9"/>
    <col min="2817" max="2817" width="7.28515625" style="9" customWidth="1"/>
    <col min="2818" max="2818" width="65.7109375" style="9" customWidth="1"/>
    <col min="2819" max="2819" width="6.7109375" style="9" customWidth="1"/>
    <col min="2820" max="2822" width="11.7109375" style="9" customWidth="1"/>
    <col min="2823" max="2823" width="15.140625" style="9" customWidth="1"/>
    <col min="2824" max="2824" width="15.7109375" style="9" customWidth="1"/>
    <col min="2825" max="2828" width="6.140625" style="9"/>
    <col min="2829" max="2834" width="15.7109375" style="9" customWidth="1"/>
    <col min="2835" max="3072" width="6.140625" style="9"/>
    <col min="3073" max="3073" width="7.28515625" style="9" customWidth="1"/>
    <col min="3074" max="3074" width="65.7109375" style="9" customWidth="1"/>
    <col min="3075" max="3075" width="6.7109375" style="9" customWidth="1"/>
    <col min="3076" max="3078" width="11.7109375" style="9" customWidth="1"/>
    <col min="3079" max="3079" width="15.140625" style="9" customWidth="1"/>
    <col min="3080" max="3080" width="15.7109375" style="9" customWidth="1"/>
    <col min="3081" max="3084" width="6.140625" style="9"/>
    <col min="3085" max="3090" width="15.7109375" style="9" customWidth="1"/>
    <col min="3091" max="3328" width="6.140625" style="9"/>
    <col min="3329" max="3329" width="7.28515625" style="9" customWidth="1"/>
    <col min="3330" max="3330" width="65.7109375" style="9" customWidth="1"/>
    <col min="3331" max="3331" width="6.7109375" style="9" customWidth="1"/>
    <col min="3332" max="3334" width="11.7109375" style="9" customWidth="1"/>
    <col min="3335" max="3335" width="15.140625" style="9" customWidth="1"/>
    <col min="3336" max="3336" width="15.7109375" style="9" customWidth="1"/>
    <col min="3337" max="3340" width="6.140625" style="9"/>
    <col min="3341" max="3346" width="15.7109375" style="9" customWidth="1"/>
    <col min="3347" max="3584" width="6.140625" style="9"/>
    <col min="3585" max="3585" width="7.28515625" style="9" customWidth="1"/>
    <col min="3586" max="3586" width="65.7109375" style="9" customWidth="1"/>
    <col min="3587" max="3587" width="6.7109375" style="9" customWidth="1"/>
    <col min="3588" max="3590" width="11.7109375" style="9" customWidth="1"/>
    <col min="3591" max="3591" width="15.140625" style="9" customWidth="1"/>
    <col min="3592" max="3592" width="15.7109375" style="9" customWidth="1"/>
    <col min="3593" max="3596" width="6.140625" style="9"/>
    <col min="3597" max="3602" width="15.7109375" style="9" customWidth="1"/>
    <col min="3603" max="3840" width="6.140625" style="9"/>
    <col min="3841" max="3841" width="7.28515625" style="9" customWidth="1"/>
    <col min="3842" max="3842" width="65.7109375" style="9" customWidth="1"/>
    <col min="3843" max="3843" width="6.7109375" style="9" customWidth="1"/>
    <col min="3844" max="3846" width="11.7109375" style="9" customWidth="1"/>
    <col min="3847" max="3847" width="15.140625" style="9" customWidth="1"/>
    <col min="3848" max="3848" width="15.7109375" style="9" customWidth="1"/>
    <col min="3849" max="3852" width="6.140625" style="9"/>
    <col min="3853" max="3858" width="15.7109375" style="9" customWidth="1"/>
    <col min="3859" max="4096" width="6.140625" style="9"/>
    <col min="4097" max="4097" width="7.28515625" style="9" customWidth="1"/>
    <col min="4098" max="4098" width="65.7109375" style="9" customWidth="1"/>
    <col min="4099" max="4099" width="6.7109375" style="9" customWidth="1"/>
    <col min="4100" max="4102" width="11.7109375" style="9" customWidth="1"/>
    <col min="4103" max="4103" width="15.140625" style="9" customWidth="1"/>
    <col min="4104" max="4104" width="15.7109375" style="9" customWidth="1"/>
    <col min="4105" max="4108" width="6.140625" style="9"/>
    <col min="4109" max="4114" width="15.7109375" style="9" customWidth="1"/>
    <col min="4115" max="4352" width="6.140625" style="9"/>
    <col min="4353" max="4353" width="7.28515625" style="9" customWidth="1"/>
    <col min="4354" max="4354" width="65.7109375" style="9" customWidth="1"/>
    <col min="4355" max="4355" width="6.7109375" style="9" customWidth="1"/>
    <col min="4356" max="4358" width="11.7109375" style="9" customWidth="1"/>
    <col min="4359" max="4359" width="15.140625" style="9" customWidth="1"/>
    <col min="4360" max="4360" width="15.7109375" style="9" customWidth="1"/>
    <col min="4361" max="4364" width="6.140625" style="9"/>
    <col min="4365" max="4370" width="15.7109375" style="9" customWidth="1"/>
    <col min="4371" max="4608" width="6.140625" style="9"/>
    <col min="4609" max="4609" width="7.28515625" style="9" customWidth="1"/>
    <col min="4610" max="4610" width="65.7109375" style="9" customWidth="1"/>
    <col min="4611" max="4611" width="6.7109375" style="9" customWidth="1"/>
    <col min="4612" max="4614" width="11.7109375" style="9" customWidth="1"/>
    <col min="4615" max="4615" width="15.140625" style="9" customWidth="1"/>
    <col min="4616" max="4616" width="15.7109375" style="9" customWidth="1"/>
    <col min="4617" max="4620" width="6.140625" style="9"/>
    <col min="4621" max="4626" width="15.7109375" style="9" customWidth="1"/>
    <col min="4627" max="4864" width="6.140625" style="9"/>
    <col min="4865" max="4865" width="7.28515625" style="9" customWidth="1"/>
    <col min="4866" max="4866" width="65.7109375" style="9" customWidth="1"/>
    <col min="4867" max="4867" width="6.7109375" style="9" customWidth="1"/>
    <col min="4868" max="4870" width="11.7109375" style="9" customWidth="1"/>
    <col min="4871" max="4871" width="15.140625" style="9" customWidth="1"/>
    <col min="4872" max="4872" width="15.7109375" style="9" customWidth="1"/>
    <col min="4873" max="4876" width="6.140625" style="9"/>
    <col min="4877" max="4882" width="15.7109375" style="9" customWidth="1"/>
    <col min="4883" max="5120" width="6.140625" style="9"/>
    <col min="5121" max="5121" width="7.28515625" style="9" customWidth="1"/>
    <col min="5122" max="5122" width="65.7109375" style="9" customWidth="1"/>
    <col min="5123" max="5123" width="6.7109375" style="9" customWidth="1"/>
    <col min="5124" max="5126" width="11.7109375" style="9" customWidth="1"/>
    <col min="5127" max="5127" width="15.140625" style="9" customWidth="1"/>
    <col min="5128" max="5128" width="15.7109375" style="9" customWidth="1"/>
    <col min="5129" max="5132" width="6.140625" style="9"/>
    <col min="5133" max="5138" width="15.7109375" style="9" customWidth="1"/>
    <col min="5139" max="5376" width="6.140625" style="9"/>
    <col min="5377" max="5377" width="7.28515625" style="9" customWidth="1"/>
    <col min="5378" max="5378" width="65.7109375" style="9" customWidth="1"/>
    <col min="5379" max="5379" width="6.7109375" style="9" customWidth="1"/>
    <col min="5380" max="5382" width="11.7109375" style="9" customWidth="1"/>
    <col min="5383" max="5383" width="15.140625" style="9" customWidth="1"/>
    <col min="5384" max="5384" width="15.7109375" style="9" customWidth="1"/>
    <col min="5385" max="5388" width="6.140625" style="9"/>
    <col min="5389" max="5394" width="15.7109375" style="9" customWidth="1"/>
    <col min="5395" max="5632" width="6.140625" style="9"/>
    <col min="5633" max="5633" width="7.28515625" style="9" customWidth="1"/>
    <col min="5634" max="5634" width="65.7109375" style="9" customWidth="1"/>
    <col min="5635" max="5635" width="6.7109375" style="9" customWidth="1"/>
    <col min="5636" max="5638" width="11.7109375" style="9" customWidth="1"/>
    <col min="5639" max="5639" width="15.140625" style="9" customWidth="1"/>
    <col min="5640" max="5640" width="15.7109375" style="9" customWidth="1"/>
    <col min="5641" max="5644" width="6.140625" style="9"/>
    <col min="5645" max="5650" width="15.7109375" style="9" customWidth="1"/>
    <col min="5651" max="5888" width="6.140625" style="9"/>
    <col min="5889" max="5889" width="7.28515625" style="9" customWidth="1"/>
    <col min="5890" max="5890" width="65.7109375" style="9" customWidth="1"/>
    <col min="5891" max="5891" width="6.7109375" style="9" customWidth="1"/>
    <col min="5892" max="5894" width="11.7109375" style="9" customWidth="1"/>
    <col min="5895" max="5895" width="15.140625" style="9" customWidth="1"/>
    <col min="5896" max="5896" width="15.7109375" style="9" customWidth="1"/>
    <col min="5897" max="5900" width="6.140625" style="9"/>
    <col min="5901" max="5906" width="15.7109375" style="9" customWidth="1"/>
    <col min="5907" max="6144" width="6.140625" style="9"/>
    <col min="6145" max="6145" width="7.28515625" style="9" customWidth="1"/>
    <col min="6146" max="6146" width="65.7109375" style="9" customWidth="1"/>
    <col min="6147" max="6147" width="6.7109375" style="9" customWidth="1"/>
    <col min="6148" max="6150" width="11.7109375" style="9" customWidth="1"/>
    <col min="6151" max="6151" width="15.140625" style="9" customWidth="1"/>
    <col min="6152" max="6152" width="15.7109375" style="9" customWidth="1"/>
    <col min="6153" max="6156" width="6.140625" style="9"/>
    <col min="6157" max="6162" width="15.7109375" style="9" customWidth="1"/>
    <col min="6163" max="6400" width="6.140625" style="9"/>
    <col min="6401" max="6401" width="7.28515625" style="9" customWidth="1"/>
    <col min="6402" max="6402" width="65.7109375" style="9" customWidth="1"/>
    <col min="6403" max="6403" width="6.7109375" style="9" customWidth="1"/>
    <col min="6404" max="6406" width="11.7109375" style="9" customWidth="1"/>
    <col min="6407" max="6407" width="15.140625" style="9" customWidth="1"/>
    <col min="6408" max="6408" width="15.7109375" style="9" customWidth="1"/>
    <col min="6409" max="6412" width="6.140625" style="9"/>
    <col min="6413" max="6418" width="15.7109375" style="9" customWidth="1"/>
    <col min="6419" max="6656" width="6.140625" style="9"/>
    <col min="6657" max="6657" width="7.28515625" style="9" customWidth="1"/>
    <col min="6658" max="6658" width="65.7109375" style="9" customWidth="1"/>
    <col min="6659" max="6659" width="6.7109375" style="9" customWidth="1"/>
    <col min="6660" max="6662" width="11.7109375" style="9" customWidth="1"/>
    <col min="6663" max="6663" width="15.140625" style="9" customWidth="1"/>
    <col min="6664" max="6664" width="15.7109375" style="9" customWidth="1"/>
    <col min="6665" max="6668" width="6.140625" style="9"/>
    <col min="6669" max="6674" width="15.7109375" style="9" customWidth="1"/>
    <col min="6675" max="6912" width="6.140625" style="9"/>
    <col min="6913" max="6913" width="7.28515625" style="9" customWidth="1"/>
    <col min="6914" max="6914" width="65.7109375" style="9" customWidth="1"/>
    <col min="6915" max="6915" width="6.7109375" style="9" customWidth="1"/>
    <col min="6916" max="6918" width="11.7109375" style="9" customWidth="1"/>
    <col min="6919" max="6919" width="15.140625" style="9" customWidth="1"/>
    <col min="6920" max="6920" width="15.7109375" style="9" customWidth="1"/>
    <col min="6921" max="6924" width="6.140625" style="9"/>
    <col min="6925" max="6930" width="15.7109375" style="9" customWidth="1"/>
    <col min="6931" max="7168" width="6.140625" style="9"/>
    <col min="7169" max="7169" width="7.28515625" style="9" customWidth="1"/>
    <col min="7170" max="7170" width="65.7109375" style="9" customWidth="1"/>
    <col min="7171" max="7171" width="6.7109375" style="9" customWidth="1"/>
    <col min="7172" max="7174" width="11.7109375" style="9" customWidth="1"/>
    <col min="7175" max="7175" width="15.140625" style="9" customWidth="1"/>
    <col min="7176" max="7176" width="15.7109375" style="9" customWidth="1"/>
    <col min="7177" max="7180" width="6.140625" style="9"/>
    <col min="7181" max="7186" width="15.7109375" style="9" customWidth="1"/>
    <col min="7187" max="7424" width="6.140625" style="9"/>
    <col min="7425" max="7425" width="7.28515625" style="9" customWidth="1"/>
    <col min="7426" max="7426" width="65.7109375" style="9" customWidth="1"/>
    <col min="7427" max="7427" width="6.7109375" style="9" customWidth="1"/>
    <col min="7428" max="7430" width="11.7109375" style="9" customWidth="1"/>
    <col min="7431" max="7431" width="15.140625" style="9" customWidth="1"/>
    <col min="7432" max="7432" width="15.7109375" style="9" customWidth="1"/>
    <col min="7433" max="7436" width="6.140625" style="9"/>
    <col min="7437" max="7442" width="15.7109375" style="9" customWidth="1"/>
    <col min="7443" max="7680" width="6.140625" style="9"/>
    <col min="7681" max="7681" width="7.28515625" style="9" customWidth="1"/>
    <col min="7682" max="7682" width="65.7109375" style="9" customWidth="1"/>
    <col min="7683" max="7683" width="6.7109375" style="9" customWidth="1"/>
    <col min="7684" max="7686" width="11.7109375" style="9" customWidth="1"/>
    <col min="7687" max="7687" width="15.140625" style="9" customWidth="1"/>
    <col min="7688" max="7688" width="15.7109375" style="9" customWidth="1"/>
    <col min="7689" max="7692" width="6.140625" style="9"/>
    <col min="7693" max="7698" width="15.7109375" style="9" customWidth="1"/>
    <col min="7699" max="7936" width="6.140625" style="9"/>
    <col min="7937" max="7937" width="7.28515625" style="9" customWidth="1"/>
    <col min="7938" max="7938" width="65.7109375" style="9" customWidth="1"/>
    <col min="7939" max="7939" width="6.7109375" style="9" customWidth="1"/>
    <col min="7940" max="7942" width="11.7109375" style="9" customWidth="1"/>
    <col min="7943" max="7943" width="15.140625" style="9" customWidth="1"/>
    <col min="7944" max="7944" width="15.7109375" style="9" customWidth="1"/>
    <col min="7945" max="7948" width="6.140625" style="9"/>
    <col min="7949" max="7954" width="15.7109375" style="9" customWidth="1"/>
    <col min="7955" max="8192" width="6.140625" style="9"/>
    <col min="8193" max="8193" width="7.28515625" style="9" customWidth="1"/>
    <col min="8194" max="8194" width="65.7109375" style="9" customWidth="1"/>
    <col min="8195" max="8195" width="6.7109375" style="9" customWidth="1"/>
    <col min="8196" max="8198" width="11.7109375" style="9" customWidth="1"/>
    <col min="8199" max="8199" width="15.140625" style="9" customWidth="1"/>
    <col min="8200" max="8200" width="15.7109375" style="9" customWidth="1"/>
    <col min="8201" max="8204" width="6.140625" style="9"/>
    <col min="8205" max="8210" width="15.7109375" style="9" customWidth="1"/>
    <col min="8211" max="8448" width="6.140625" style="9"/>
    <col min="8449" max="8449" width="7.28515625" style="9" customWidth="1"/>
    <col min="8450" max="8450" width="65.7109375" style="9" customWidth="1"/>
    <col min="8451" max="8451" width="6.7109375" style="9" customWidth="1"/>
    <col min="8452" max="8454" width="11.7109375" style="9" customWidth="1"/>
    <col min="8455" max="8455" width="15.140625" style="9" customWidth="1"/>
    <col min="8456" max="8456" width="15.7109375" style="9" customWidth="1"/>
    <col min="8457" max="8460" width="6.140625" style="9"/>
    <col min="8461" max="8466" width="15.7109375" style="9" customWidth="1"/>
    <col min="8467" max="8704" width="6.140625" style="9"/>
    <col min="8705" max="8705" width="7.28515625" style="9" customWidth="1"/>
    <col min="8706" max="8706" width="65.7109375" style="9" customWidth="1"/>
    <col min="8707" max="8707" width="6.7109375" style="9" customWidth="1"/>
    <col min="8708" max="8710" width="11.7109375" style="9" customWidth="1"/>
    <col min="8711" max="8711" width="15.140625" style="9" customWidth="1"/>
    <col min="8712" max="8712" width="15.7109375" style="9" customWidth="1"/>
    <col min="8713" max="8716" width="6.140625" style="9"/>
    <col min="8717" max="8722" width="15.7109375" style="9" customWidth="1"/>
    <col min="8723" max="8960" width="6.140625" style="9"/>
    <col min="8961" max="8961" width="7.28515625" style="9" customWidth="1"/>
    <col min="8962" max="8962" width="65.7109375" style="9" customWidth="1"/>
    <col min="8963" max="8963" width="6.7109375" style="9" customWidth="1"/>
    <col min="8964" max="8966" width="11.7109375" style="9" customWidth="1"/>
    <col min="8967" max="8967" width="15.140625" style="9" customWidth="1"/>
    <col min="8968" max="8968" width="15.7109375" style="9" customWidth="1"/>
    <col min="8969" max="8972" width="6.140625" style="9"/>
    <col min="8973" max="8978" width="15.7109375" style="9" customWidth="1"/>
    <col min="8979" max="9216" width="6.140625" style="9"/>
    <col min="9217" max="9217" width="7.28515625" style="9" customWidth="1"/>
    <col min="9218" max="9218" width="65.7109375" style="9" customWidth="1"/>
    <col min="9219" max="9219" width="6.7109375" style="9" customWidth="1"/>
    <col min="9220" max="9222" width="11.7109375" style="9" customWidth="1"/>
    <col min="9223" max="9223" width="15.140625" style="9" customWidth="1"/>
    <col min="9224" max="9224" width="15.7109375" style="9" customWidth="1"/>
    <col min="9225" max="9228" width="6.140625" style="9"/>
    <col min="9229" max="9234" width="15.7109375" style="9" customWidth="1"/>
    <col min="9235" max="9472" width="6.140625" style="9"/>
    <col min="9473" max="9473" width="7.28515625" style="9" customWidth="1"/>
    <col min="9474" max="9474" width="65.7109375" style="9" customWidth="1"/>
    <col min="9475" max="9475" width="6.7109375" style="9" customWidth="1"/>
    <col min="9476" max="9478" width="11.7109375" style="9" customWidth="1"/>
    <col min="9479" max="9479" width="15.140625" style="9" customWidth="1"/>
    <col min="9480" max="9480" width="15.7109375" style="9" customWidth="1"/>
    <col min="9481" max="9484" width="6.140625" style="9"/>
    <col min="9485" max="9490" width="15.7109375" style="9" customWidth="1"/>
    <col min="9491" max="9728" width="6.140625" style="9"/>
    <col min="9729" max="9729" width="7.28515625" style="9" customWidth="1"/>
    <col min="9730" max="9730" width="65.7109375" style="9" customWidth="1"/>
    <col min="9731" max="9731" width="6.7109375" style="9" customWidth="1"/>
    <col min="9732" max="9734" width="11.7109375" style="9" customWidth="1"/>
    <col min="9735" max="9735" width="15.140625" style="9" customWidth="1"/>
    <col min="9736" max="9736" width="15.7109375" style="9" customWidth="1"/>
    <col min="9737" max="9740" width="6.140625" style="9"/>
    <col min="9741" max="9746" width="15.7109375" style="9" customWidth="1"/>
    <col min="9747" max="9984" width="6.140625" style="9"/>
    <col min="9985" max="9985" width="7.28515625" style="9" customWidth="1"/>
    <col min="9986" max="9986" width="65.7109375" style="9" customWidth="1"/>
    <col min="9987" max="9987" width="6.7109375" style="9" customWidth="1"/>
    <col min="9988" max="9990" width="11.7109375" style="9" customWidth="1"/>
    <col min="9991" max="9991" width="15.140625" style="9" customWidth="1"/>
    <col min="9992" max="9992" width="15.7109375" style="9" customWidth="1"/>
    <col min="9993" max="9996" width="6.140625" style="9"/>
    <col min="9997" max="10002" width="15.7109375" style="9" customWidth="1"/>
    <col min="10003" max="10240" width="6.140625" style="9"/>
    <col min="10241" max="10241" width="7.28515625" style="9" customWidth="1"/>
    <col min="10242" max="10242" width="65.7109375" style="9" customWidth="1"/>
    <col min="10243" max="10243" width="6.7109375" style="9" customWidth="1"/>
    <col min="10244" max="10246" width="11.7109375" style="9" customWidth="1"/>
    <col min="10247" max="10247" width="15.140625" style="9" customWidth="1"/>
    <col min="10248" max="10248" width="15.7109375" style="9" customWidth="1"/>
    <col min="10249" max="10252" width="6.140625" style="9"/>
    <col min="10253" max="10258" width="15.7109375" style="9" customWidth="1"/>
    <col min="10259" max="10496" width="6.140625" style="9"/>
    <col min="10497" max="10497" width="7.28515625" style="9" customWidth="1"/>
    <col min="10498" max="10498" width="65.7109375" style="9" customWidth="1"/>
    <col min="10499" max="10499" width="6.7109375" style="9" customWidth="1"/>
    <col min="10500" max="10502" width="11.7109375" style="9" customWidth="1"/>
    <col min="10503" max="10503" width="15.140625" style="9" customWidth="1"/>
    <col min="10504" max="10504" width="15.7109375" style="9" customWidth="1"/>
    <col min="10505" max="10508" width="6.140625" style="9"/>
    <col min="10509" max="10514" width="15.7109375" style="9" customWidth="1"/>
    <col min="10515" max="10752" width="6.140625" style="9"/>
    <col min="10753" max="10753" width="7.28515625" style="9" customWidth="1"/>
    <col min="10754" max="10754" width="65.7109375" style="9" customWidth="1"/>
    <col min="10755" max="10755" width="6.7109375" style="9" customWidth="1"/>
    <col min="10756" max="10758" width="11.7109375" style="9" customWidth="1"/>
    <col min="10759" max="10759" width="15.140625" style="9" customWidth="1"/>
    <col min="10760" max="10760" width="15.7109375" style="9" customWidth="1"/>
    <col min="10761" max="10764" width="6.140625" style="9"/>
    <col min="10765" max="10770" width="15.7109375" style="9" customWidth="1"/>
    <col min="10771" max="11008" width="6.140625" style="9"/>
    <col min="11009" max="11009" width="7.28515625" style="9" customWidth="1"/>
    <col min="11010" max="11010" width="65.7109375" style="9" customWidth="1"/>
    <col min="11011" max="11011" width="6.7109375" style="9" customWidth="1"/>
    <col min="11012" max="11014" width="11.7109375" style="9" customWidth="1"/>
    <col min="11015" max="11015" width="15.140625" style="9" customWidth="1"/>
    <col min="11016" max="11016" width="15.7109375" style="9" customWidth="1"/>
    <col min="11017" max="11020" width="6.140625" style="9"/>
    <col min="11021" max="11026" width="15.7109375" style="9" customWidth="1"/>
    <col min="11027" max="11264" width="6.140625" style="9"/>
    <col min="11265" max="11265" width="7.28515625" style="9" customWidth="1"/>
    <col min="11266" max="11266" width="65.7109375" style="9" customWidth="1"/>
    <col min="11267" max="11267" width="6.7109375" style="9" customWidth="1"/>
    <col min="11268" max="11270" width="11.7109375" style="9" customWidth="1"/>
    <col min="11271" max="11271" width="15.140625" style="9" customWidth="1"/>
    <col min="11272" max="11272" width="15.7109375" style="9" customWidth="1"/>
    <col min="11273" max="11276" width="6.140625" style="9"/>
    <col min="11277" max="11282" width="15.7109375" style="9" customWidth="1"/>
    <col min="11283" max="11520" width="6.140625" style="9"/>
    <col min="11521" max="11521" width="7.28515625" style="9" customWidth="1"/>
    <col min="11522" max="11522" width="65.7109375" style="9" customWidth="1"/>
    <col min="11523" max="11523" width="6.7109375" style="9" customWidth="1"/>
    <col min="11524" max="11526" width="11.7109375" style="9" customWidth="1"/>
    <col min="11527" max="11527" width="15.140625" style="9" customWidth="1"/>
    <col min="11528" max="11528" width="15.7109375" style="9" customWidth="1"/>
    <col min="11529" max="11532" width="6.140625" style="9"/>
    <col min="11533" max="11538" width="15.7109375" style="9" customWidth="1"/>
    <col min="11539" max="11776" width="6.140625" style="9"/>
    <col min="11777" max="11777" width="7.28515625" style="9" customWidth="1"/>
    <col min="11778" max="11778" width="65.7109375" style="9" customWidth="1"/>
    <col min="11779" max="11779" width="6.7109375" style="9" customWidth="1"/>
    <col min="11780" max="11782" width="11.7109375" style="9" customWidth="1"/>
    <col min="11783" max="11783" width="15.140625" style="9" customWidth="1"/>
    <col min="11784" max="11784" width="15.7109375" style="9" customWidth="1"/>
    <col min="11785" max="11788" width="6.140625" style="9"/>
    <col min="11789" max="11794" width="15.7109375" style="9" customWidth="1"/>
    <col min="11795" max="12032" width="6.140625" style="9"/>
    <col min="12033" max="12033" width="7.28515625" style="9" customWidth="1"/>
    <col min="12034" max="12034" width="65.7109375" style="9" customWidth="1"/>
    <col min="12035" max="12035" width="6.7109375" style="9" customWidth="1"/>
    <col min="12036" max="12038" width="11.7109375" style="9" customWidth="1"/>
    <col min="12039" max="12039" width="15.140625" style="9" customWidth="1"/>
    <col min="12040" max="12040" width="15.7109375" style="9" customWidth="1"/>
    <col min="12041" max="12044" width="6.140625" style="9"/>
    <col min="12045" max="12050" width="15.7109375" style="9" customWidth="1"/>
    <col min="12051" max="12288" width="6.140625" style="9"/>
    <col min="12289" max="12289" width="7.28515625" style="9" customWidth="1"/>
    <col min="12290" max="12290" width="65.7109375" style="9" customWidth="1"/>
    <col min="12291" max="12291" width="6.7109375" style="9" customWidth="1"/>
    <col min="12292" max="12294" width="11.7109375" style="9" customWidth="1"/>
    <col min="12295" max="12295" width="15.140625" style="9" customWidth="1"/>
    <col min="12296" max="12296" width="15.7109375" style="9" customWidth="1"/>
    <col min="12297" max="12300" width="6.140625" style="9"/>
    <col min="12301" max="12306" width="15.7109375" style="9" customWidth="1"/>
    <col min="12307" max="12544" width="6.140625" style="9"/>
    <col min="12545" max="12545" width="7.28515625" style="9" customWidth="1"/>
    <col min="12546" max="12546" width="65.7109375" style="9" customWidth="1"/>
    <col min="12547" max="12547" width="6.7109375" style="9" customWidth="1"/>
    <col min="12548" max="12550" width="11.7109375" style="9" customWidth="1"/>
    <col min="12551" max="12551" width="15.140625" style="9" customWidth="1"/>
    <col min="12552" max="12552" width="15.7109375" style="9" customWidth="1"/>
    <col min="12553" max="12556" width="6.140625" style="9"/>
    <col min="12557" max="12562" width="15.7109375" style="9" customWidth="1"/>
    <col min="12563" max="12800" width="6.140625" style="9"/>
    <col min="12801" max="12801" width="7.28515625" style="9" customWidth="1"/>
    <col min="12802" max="12802" width="65.7109375" style="9" customWidth="1"/>
    <col min="12803" max="12803" width="6.7109375" style="9" customWidth="1"/>
    <col min="12804" max="12806" width="11.7109375" style="9" customWidth="1"/>
    <col min="12807" max="12807" width="15.140625" style="9" customWidth="1"/>
    <col min="12808" max="12808" width="15.7109375" style="9" customWidth="1"/>
    <col min="12809" max="12812" width="6.140625" style="9"/>
    <col min="12813" max="12818" width="15.7109375" style="9" customWidth="1"/>
    <col min="12819" max="13056" width="6.140625" style="9"/>
    <col min="13057" max="13057" width="7.28515625" style="9" customWidth="1"/>
    <col min="13058" max="13058" width="65.7109375" style="9" customWidth="1"/>
    <col min="13059" max="13059" width="6.7109375" style="9" customWidth="1"/>
    <col min="13060" max="13062" width="11.7109375" style="9" customWidth="1"/>
    <col min="13063" max="13063" width="15.140625" style="9" customWidth="1"/>
    <col min="13064" max="13064" width="15.7109375" style="9" customWidth="1"/>
    <col min="13065" max="13068" width="6.140625" style="9"/>
    <col min="13069" max="13074" width="15.7109375" style="9" customWidth="1"/>
    <col min="13075" max="13312" width="6.140625" style="9"/>
    <col min="13313" max="13313" width="7.28515625" style="9" customWidth="1"/>
    <col min="13314" max="13314" width="65.7109375" style="9" customWidth="1"/>
    <col min="13315" max="13315" width="6.7109375" style="9" customWidth="1"/>
    <col min="13316" max="13318" width="11.7109375" style="9" customWidth="1"/>
    <col min="13319" max="13319" width="15.140625" style="9" customWidth="1"/>
    <col min="13320" max="13320" width="15.7109375" style="9" customWidth="1"/>
    <col min="13321" max="13324" width="6.140625" style="9"/>
    <col min="13325" max="13330" width="15.7109375" style="9" customWidth="1"/>
    <col min="13331" max="13568" width="6.140625" style="9"/>
    <col min="13569" max="13569" width="7.28515625" style="9" customWidth="1"/>
    <col min="13570" max="13570" width="65.7109375" style="9" customWidth="1"/>
    <col min="13571" max="13571" width="6.7109375" style="9" customWidth="1"/>
    <col min="13572" max="13574" width="11.7109375" style="9" customWidth="1"/>
    <col min="13575" max="13575" width="15.140625" style="9" customWidth="1"/>
    <col min="13576" max="13576" width="15.7109375" style="9" customWidth="1"/>
    <col min="13577" max="13580" width="6.140625" style="9"/>
    <col min="13581" max="13586" width="15.7109375" style="9" customWidth="1"/>
    <col min="13587" max="13824" width="6.140625" style="9"/>
    <col min="13825" max="13825" width="7.28515625" style="9" customWidth="1"/>
    <col min="13826" max="13826" width="65.7109375" style="9" customWidth="1"/>
    <col min="13827" max="13827" width="6.7109375" style="9" customWidth="1"/>
    <col min="13828" max="13830" width="11.7109375" style="9" customWidth="1"/>
    <col min="13831" max="13831" width="15.140625" style="9" customWidth="1"/>
    <col min="13832" max="13832" width="15.7109375" style="9" customWidth="1"/>
    <col min="13833" max="13836" width="6.140625" style="9"/>
    <col min="13837" max="13842" width="15.7109375" style="9" customWidth="1"/>
    <col min="13843" max="14080" width="6.140625" style="9"/>
    <col min="14081" max="14081" width="7.28515625" style="9" customWidth="1"/>
    <col min="14082" max="14082" width="65.7109375" style="9" customWidth="1"/>
    <col min="14083" max="14083" width="6.7109375" style="9" customWidth="1"/>
    <col min="14084" max="14086" width="11.7109375" style="9" customWidth="1"/>
    <col min="14087" max="14087" width="15.140625" style="9" customWidth="1"/>
    <col min="14088" max="14088" width="15.7109375" style="9" customWidth="1"/>
    <col min="14089" max="14092" width="6.140625" style="9"/>
    <col min="14093" max="14098" width="15.7109375" style="9" customWidth="1"/>
    <col min="14099" max="14336" width="6.140625" style="9"/>
    <col min="14337" max="14337" width="7.28515625" style="9" customWidth="1"/>
    <col min="14338" max="14338" width="65.7109375" style="9" customWidth="1"/>
    <col min="14339" max="14339" width="6.7109375" style="9" customWidth="1"/>
    <col min="14340" max="14342" width="11.7109375" style="9" customWidth="1"/>
    <col min="14343" max="14343" width="15.140625" style="9" customWidth="1"/>
    <col min="14344" max="14344" width="15.7109375" style="9" customWidth="1"/>
    <col min="14345" max="14348" width="6.140625" style="9"/>
    <col min="14349" max="14354" width="15.7109375" style="9" customWidth="1"/>
    <col min="14355" max="14592" width="6.140625" style="9"/>
    <col min="14593" max="14593" width="7.28515625" style="9" customWidth="1"/>
    <col min="14594" max="14594" width="65.7109375" style="9" customWidth="1"/>
    <col min="14595" max="14595" width="6.7109375" style="9" customWidth="1"/>
    <col min="14596" max="14598" width="11.7109375" style="9" customWidth="1"/>
    <col min="14599" max="14599" width="15.140625" style="9" customWidth="1"/>
    <col min="14600" max="14600" width="15.7109375" style="9" customWidth="1"/>
    <col min="14601" max="14604" width="6.140625" style="9"/>
    <col min="14605" max="14610" width="15.7109375" style="9" customWidth="1"/>
    <col min="14611" max="14848" width="6.140625" style="9"/>
    <col min="14849" max="14849" width="7.28515625" style="9" customWidth="1"/>
    <col min="14850" max="14850" width="65.7109375" style="9" customWidth="1"/>
    <col min="14851" max="14851" width="6.7109375" style="9" customWidth="1"/>
    <col min="14852" max="14854" width="11.7109375" style="9" customWidth="1"/>
    <col min="14855" max="14855" width="15.140625" style="9" customWidth="1"/>
    <col min="14856" max="14856" width="15.7109375" style="9" customWidth="1"/>
    <col min="14857" max="14860" width="6.140625" style="9"/>
    <col min="14861" max="14866" width="15.7109375" style="9" customWidth="1"/>
    <col min="14867" max="15104" width="6.140625" style="9"/>
    <col min="15105" max="15105" width="7.28515625" style="9" customWidth="1"/>
    <col min="15106" max="15106" width="65.7109375" style="9" customWidth="1"/>
    <col min="15107" max="15107" width="6.7109375" style="9" customWidth="1"/>
    <col min="15108" max="15110" width="11.7109375" style="9" customWidth="1"/>
    <col min="15111" max="15111" width="15.140625" style="9" customWidth="1"/>
    <col min="15112" max="15112" width="15.7109375" style="9" customWidth="1"/>
    <col min="15113" max="15116" width="6.140625" style="9"/>
    <col min="15117" max="15122" width="15.7109375" style="9" customWidth="1"/>
    <col min="15123" max="15360" width="6.140625" style="9"/>
    <col min="15361" max="15361" width="7.28515625" style="9" customWidth="1"/>
    <col min="15362" max="15362" width="65.7109375" style="9" customWidth="1"/>
    <col min="15363" max="15363" width="6.7109375" style="9" customWidth="1"/>
    <col min="15364" max="15366" width="11.7109375" style="9" customWidth="1"/>
    <col min="15367" max="15367" width="15.140625" style="9" customWidth="1"/>
    <col min="15368" max="15368" width="15.7109375" style="9" customWidth="1"/>
    <col min="15369" max="15372" width="6.140625" style="9"/>
    <col min="15373" max="15378" width="15.7109375" style="9" customWidth="1"/>
    <col min="15379" max="15616" width="6.140625" style="9"/>
    <col min="15617" max="15617" width="7.28515625" style="9" customWidth="1"/>
    <col min="15618" max="15618" width="65.7109375" style="9" customWidth="1"/>
    <col min="15619" max="15619" width="6.7109375" style="9" customWidth="1"/>
    <col min="15620" max="15622" width="11.7109375" style="9" customWidth="1"/>
    <col min="15623" max="15623" width="15.140625" style="9" customWidth="1"/>
    <col min="15624" max="15624" width="15.7109375" style="9" customWidth="1"/>
    <col min="15625" max="15628" width="6.140625" style="9"/>
    <col min="15629" max="15634" width="15.7109375" style="9" customWidth="1"/>
    <col min="15635" max="15872" width="6.140625" style="9"/>
    <col min="15873" max="15873" width="7.28515625" style="9" customWidth="1"/>
    <col min="15874" max="15874" width="65.7109375" style="9" customWidth="1"/>
    <col min="15875" max="15875" width="6.7109375" style="9" customWidth="1"/>
    <col min="15876" max="15878" width="11.7109375" style="9" customWidth="1"/>
    <col min="15879" max="15879" width="15.140625" style="9" customWidth="1"/>
    <col min="15880" max="15880" width="15.7109375" style="9" customWidth="1"/>
    <col min="15881" max="15884" width="6.140625" style="9"/>
    <col min="15885" max="15890" width="15.7109375" style="9" customWidth="1"/>
    <col min="15891" max="16128" width="6.140625" style="9"/>
    <col min="16129" max="16129" width="7.28515625" style="9" customWidth="1"/>
    <col min="16130" max="16130" width="65.7109375" style="9" customWidth="1"/>
    <col min="16131" max="16131" width="6.7109375" style="9" customWidth="1"/>
    <col min="16132" max="16134" width="11.7109375" style="9" customWidth="1"/>
    <col min="16135" max="16135" width="15.140625" style="9" customWidth="1"/>
    <col min="16136" max="16136" width="15.7109375" style="9" customWidth="1"/>
    <col min="16137" max="16140" width="6.140625" style="9"/>
    <col min="16141" max="16146" width="15.7109375" style="9" customWidth="1"/>
    <col min="16147" max="16384" width="6.140625" style="9"/>
  </cols>
  <sheetData>
    <row r="1" spans="1:10" s="1" customFormat="1" ht="12.75">
      <c r="A1" s="166" t="s">
        <v>0</v>
      </c>
      <c r="B1" s="166"/>
      <c r="C1" s="166"/>
      <c r="D1" s="166"/>
      <c r="E1" s="166"/>
      <c r="F1" s="166"/>
      <c r="G1" s="166"/>
      <c r="H1" s="166"/>
      <c r="J1" s="2"/>
    </row>
    <row r="2" spans="1:10" s="1" customFormat="1" ht="12.75">
      <c r="A2" s="166" t="str">
        <f>[1]MEMORIA!A3</f>
        <v>OBRA: CONSTRUÇÃO DO GINÁSIO POLIESPORTIVO DA E.M.E.F. MANOEL FERNANDES</v>
      </c>
      <c r="B2" s="166"/>
      <c r="C2" s="166"/>
      <c r="D2" s="166"/>
      <c r="E2" s="166"/>
      <c r="F2" s="166"/>
      <c r="G2" s="166"/>
      <c r="H2" s="166"/>
      <c r="J2" s="2"/>
    </row>
    <row r="3" spans="1:10" s="1" customFormat="1" ht="12.75">
      <c r="A3" s="166" t="s">
        <v>1</v>
      </c>
      <c r="B3" s="166"/>
      <c r="C3" s="166"/>
      <c r="D3" s="166"/>
      <c r="E3" s="166"/>
      <c r="F3" s="166"/>
      <c r="G3" s="166"/>
      <c r="H3" s="166"/>
      <c r="J3" s="2"/>
    </row>
    <row r="4" spans="1:10" s="1" customFormat="1" ht="12.75">
      <c r="A4" s="162"/>
      <c r="B4" s="162"/>
      <c r="C4" s="162"/>
      <c r="D4" s="162"/>
      <c r="E4" s="162"/>
      <c r="F4" s="162"/>
      <c r="G4" s="162"/>
      <c r="H4" s="162"/>
      <c r="J4" s="2"/>
    </row>
    <row r="5" spans="1:10" s="3" customFormat="1" ht="12.75">
      <c r="A5" s="167" t="s">
        <v>2</v>
      </c>
      <c r="B5" s="167"/>
      <c r="C5" s="167"/>
      <c r="D5" s="167"/>
      <c r="E5" s="167"/>
      <c r="F5" s="167"/>
      <c r="G5" s="167"/>
      <c r="H5" s="167"/>
      <c r="J5" s="4"/>
    </row>
    <row r="6" spans="1:10" s="1" customFormat="1" ht="12.75">
      <c r="A6" s="5"/>
      <c r="B6" s="6"/>
      <c r="C6" s="5"/>
      <c r="D6" s="5"/>
      <c r="E6" s="5"/>
      <c r="F6" s="5"/>
      <c r="G6" s="5"/>
      <c r="H6" s="5"/>
      <c r="J6" s="2"/>
    </row>
    <row r="7" spans="1:10" s="1" customFormat="1" ht="12.75">
      <c r="A7" s="5"/>
      <c r="B7" s="6"/>
      <c r="C7" s="5"/>
      <c r="D7" s="5"/>
      <c r="E7" s="5"/>
      <c r="F7" s="5"/>
      <c r="G7" s="7" t="s">
        <v>3</v>
      </c>
      <c r="H7" s="8">
        <v>0.20480000000000001</v>
      </c>
      <c r="J7" s="2"/>
    </row>
    <row r="8" spans="1:10" ht="6.6" customHeight="1">
      <c r="A8" s="9"/>
    </row>
    <row r="9" spans="1:10" s="11" customFormat="1" ht="35.1" customHeight="1">
      <c r="A9" s="14" t="s">
        <v>4</v>
      </c>
      <c r="B9" s="15" t="s">
        <v>5</v>
      </c>
      <c r="C9" s="14" t="s">
        <v>6</v>
      </c>
      <c r="D9" s="14" t="s">
        <v>7</v>
      </c>
      <c r="E9" s="14" t="s">
        <v>8</v>
      </c>
      <c r="F9" s="14" t="s">
        <v>9</v>
      </c>
      <c r="G9" s="14" t="s">
        <v>10</v>
      </c>
      <c r="H9" s="14" t="s">
        <v>11</v>
      </c>
      <c r="J9" s="16"/>
    </row>
    <row r="10" spans="1:10" ht="6.6" customHeight="1">
      <c r="A10" s="17"/>
      <c r="B10" s="18"/>
      <c r="C10" s="19"/>
      <c r="D10" s="20"/>
      <c r="E10" s="21"/>
      <c r="F10" s="22"/>
      <c r="G10" s="22"/>
      <c r="H10" s="23"/>
    </row>
    <row r="11" spans="1:10" s="29" customFormat="1">
      <c r="A11" s="14" t="s">
        <v>12</v>
      </c>
      <c r="B11" s="24" t="s">
        <v>13</v>
      </c>
      <c r="C11" s="14"/>
      <c r="D11" s="25"/>
      <c r="E11" s="26"/>
      <c r="F11" s="26"/>
      <c r="G11" s="27">
        <f>SUM(G12:G14)</f>
        <v>46526.270000000004</v>
      </c>
      <c r="H11" s="28"/>
      <c r="J11" s="30"/>
    </row>
    <row r="12" spans="1:10" s="29" customFormat="1">
      <c r="A12" s="31" t="s">
        <v>14</v>
      </c>
      <c r="B12" s="32" t="s">
        <v>15</v>
      </c>
      <c r="C12" s="33" t="s">
        <v>16</v>
      </c>
      <c r="D12" s="34">
        <v>8</v>
      </c>
      <c r="E12" s="35">
        <v>311.04000000000002</v>
      </c>
      <c r="F12" s="36">
        <f>ROUND(E12*$H$7+E12,2)</f>
        <v>374.74</v>
      </c>
      <c r="G12" s="36">
        <f>ROUND(D12*F12,2)</f>
        <v>2997.92</v>
      </c>
      <c r="H12" s="37" t="s">
        <v>17</v>
      </c>
      <c r="I12" s="38"/>
      <c r="J12" s="30"/>
    </row>
    <row r="13" spans="1:10" ht="11.25" customHeight="1">
      <c r="A13" s="31" t="s">
        <v>18</v>
      </c>
      <c r="B13" s="32" t="s">
        <v>19</v>
      </c>
      <c r="C13" s="33" t="s">
        <v>16</v>
      </c>
      <c r="D13" s="34">
        <f>[2]MEMORIA!I36</f>
        <v>7621.44</v>
      </c>
      <c r="E13" s="35">
        <v>3</v>
      </c>
      <c r="F13" s="36">
        <f>ROUND(E13*$H$7+E13,2)</f>
        <v>3.61</v>
      </c>
      <c r="G13" s="36">
        <f>ROUND(D13*F13,2)</f>
        <v>27513.4</v>
      </c>
      <c r="H13" s="37" t="s">
        <v>20</v>
      </c>
      <c r="I13" s="38"/>
    </row>
    <row r="14" spans="1:10" ht="22.5" customHeight="1">
      <c r="A14" s="31" t="s">
        <v>21</v>
      </c>
      <c r="B14" s="39" t="s">
        <v>22</v>
      </c>
      <c r="C14" s="40" t="s">
        <v>16</v>
      </c>
      <c r="D14" s="41">
        <f>[2]MEMORIA!I39</f>
        <v>1369.97</v>
      </c>
      <c r="E14" s="42">
        <v>9.6999999999999993</v>
      </c>
      <c r="F14" s="43">
        <f>ROUND(E14*$H$7+E14,2)</f>
        <v>11.69</v>
      </c>
      <c r="G14" s="43">
        <f>ROUND(D14*F14,2)</f>
        <v>16014.95</v>
      </c>
      <c r="H14" s="44" t="s">
        <v>23</v>
      </c>
      <c r="I14" s="38"/>
      <c r="J14" s="45"/>
    </row>
    <row r="15" spans="1:10" ht="6.6" customHeight="1">
      <c r="A15" s="17"/>
      <c r="B15" s="18"/>
      <c r="C15" s="19"/>
      <c r="D15" s="20"/>
      <c r="E15" s="21"/>
      <c r="F15" s="22"/>
      <c r="G15" s="22"/>
      <c r="H15" s="23"/>
    </row>
    <row r="16" spans="1:10" s="29" customFormat="1">
      <c r="A16" s="14" t="s">
        <v>24</v>
      </c>
      <c r="B16" s="24" t="s">
        <v>25</v>
      </c>
      <c r="C16" s="14"/>
      <c r="D16" s="25"/>
      <c r="E16" s="26"/>
      <c r="F16" s="26"/>
      <c r="G16" s="27">
        <f>SUM(G17:G22)</f>
        <v>248648.11</v>
      </c>
      <c r="H16" s="28"/>
      <c r="J16" s="30"/>
    </row>
    <row r="17" spans="1:18">
      <c r="A17" s="31" t="s">
        <v>26</v>
      </c>
      <c r="B17" s="46" t="s">
        <v>27</v>
      </c>
      <c r="C17" s="40" t="s">
        <v>28</v>
      </c>
      <c r="D17" s="34">
        <f>[2]MEMORIA!AD42</f>
        <v>283.49759999999998</v>
      </c>
      <c r="E17" s="47">
        <v>47.59</v>
      </c>
      <c r="F17" s="36">
        <f>ROUND(E17*$H$7+E17,2)</f>
        <v>57.34</v>
      </c>
      <c r="G17" s="48">
        <f t="shared" ref="G17:G22" si="0">ROUND(D17*F17,2)</f>
        <v>16255.75</v>
      </c>
      <c r="H17" s="49">
        <v>93358</v>
      </c>
      <c r="I17" s="38"/>
    </row>
    <row r="18" spans="1:18">
      <c r="A18" s="31" t="s">
        <v>29</v>
      </c>
      <c r="B18" s="46" t="s">
        <v>30</v>
      </c>
      <c r="C18" s="40" t="s">
        <v>28</v>
      </c>
      <c r="D18" s="34">
        <f>[2]MEMORIA!AD67</f>
        <v>39.5976</v>
      </c>
      <c r="E18" s="47">
        <v>317.38</v>
      </c>
      <c r="F18" s="36">
        <f>ROUND(E18*$H$7+E18,2)</f>
        <v>382.38</v>
      </c>
      <c r="G18" s="48">
        <f t="shared" si="0"/>
        <v>15141.33</v>
      </c>
      <c r="H18" s="49" t="s">
        <v>31</v>
      </c>
      <c r="I18" s="38"/>
    </row>
    <row r="19" spans="1:18" ht="33.75">
      <c r="A19" s="31" t="s">
        <v>32</v>
      </c>
      <c r="B19" s="50" t="s">
        <v>33</v>
      </c>
      <c r="C19" s="40" t="s">
        <v>28</v>
      </c>
      <c r="D19" s="41">
        <f>[2]MEMORIA!AD69</f>
        <v>118.96506529053684</v>
      </c>
      <c r="E19" s="51">
        <v>1318.0200000000002</v>
      </c>
      <c r="F19" s="43">
        <f t="shared" ref="F19:F22" si="1">ROUND(E19*$H$7+E19,2)</f>
        <v>1587.95</v>
      </c>
      <c r="G19" s="43">
        <f t="shared" si="0"/>
        <v>188910.58</v>
      </c>
      <c r="H19" s="44" t="s">
        <v>23</v>
      </c>
      <c r="I19" s="38"/>
    </row>
    <row r="20" spans="1:18">
      <c r="A20" s="31" t="s">
        <v>34</v>
      </c>
      <c r="B20" s="46" t="s">
        <v>35</v>
      </c>
      <c r="C20" s="40" t="s">
        <v>28</v>
      </c>
      <c r="D20" s="34">
        <f>[2]MEMORIA!AD129</f>
        <v>116.80493470946314</v>
      </c>
      <c r="E20" s="47">
        <v>17.09</v>
      </c>
      <c r="F20" s="36">
        <f t="shared" si="1"/>
        <v>20.59</v>
      </c>
      <c r="G20" s="48">
        <f t="shared" si="0"/>
        <v>2405.0100000000002</v>
      </c>
      <c r="H20" s="49" t="s">
        <v>36</v>
      </c>
      <c r="I20" s="38"/>
    </row>
    <row r="21" spans="1:18" ht="45">
      <c r="A21" s="31" t="s">
        <v>37</v>
      </c>
      <c r="B21" s="50" t="s">
        <v>38</v>
      </c>
      <c r="C21" s="40" t="s">
        <v>16</v>
      </c>
      <c r="D21" s="41">
        <f>[2]MEMORIA!AD136</f>
        <v>131.99200000000002</v>
      </c>
      <c r="E21" s="52">
        <v>88.61</v>
      </c>
      <c r="F21" s="43">
        <f t="shared" si="1"/>
        <v>106.76</v>
      </c>
      <c r="G21" s="43">
        <f t="shared" si="0"/>
        <v>14091.47</v>
      </c>
      <c r="H21" s="49" t="s">
        <v>39</v>
      </c>
      <c r="I21" s="38"/>
    </row>
    <row r="22" spans="1:18" ht="22.5">
      <c r="A22" s="31" t="s">
        <v>40</v>
      </c>
      <c r="B22" s="50" t="s">
        <v>41</v>
      </c>
      <c r="C22" s="40" t="s">
        <v>28</v>
      </c>
      <c r="D22" s="53">
        <f>[2]MEMORIA!AD139</f>
        <v>6.5996000000000015</v>
      </c>
      <c r="E22" s="51">
        <v>1489.5800000000002</v>
      </c>
      <c r="F22" s="43">
        <f t="shared" si="1"/>
        <v>1794.65</v>
      </c>
      <c r="G22" s="43">
        <f t="shared" si="0"/>
        <v>11843.97</v>
      </c>
      <c r="H22" s="44" t="s">
        <v>23</v>
      </c>
      <c r="I22" s="38"/>
    </row>
    <row r="23" spans="1:18" ht="6.6" customHeight="1">
      <c r="A23" s="17"/>
      <c r="B23" s="18"/>
      <c r="C23" s="19"/>
      <c r="D23" s="20"/>
      <c r="E23" s="21"/>
      <c r="F23" s="22"/>
      <c r="G23" s="22"/>
      <c r="H23" s="23"/>
    </row>
    <row r="24" spans="1:18" s="29" customFormat="1">
      <c r="A24" s="14" t="s">
        <v>42</v>
      </c>
      <c r="B24" s="24" t="s">
        <v>43</v>
      </c>
      <c r="C24" s="14"/>
      <c r="D24" s="25"/>
      <c r="E24" s="26"/>
      <c r="F24" s="26"/>
      <c r="G24" s="27">
        <f>SUM(G25:G27)</f>
        <v>57192.959999999999</v>
      </c>
      <c r="H24" s="28"/>
      <c r="J24" s="30"/>
    </row>
    <row r="25" spans="1:18" ht="45">
      <c r="A25" s="31" t="s">
        <v>44</v>
      </c>
      <c r="B25" s="50" t="s">
        <v>45</v>
      </c>
      <c r="C25" s="40" t="s">
        <v>16</v>
      </c>
      <c r="D25" s="53">
        <f>[2]MEMORIA!AD154</f>
        <v>500.69100000000009</v>
      </c>
      <c r="E25" s="51">
        <v>57.19</v>
      </c>
      <c r="F25" s="43">
        <f t="shared" ref="F25:F27" si="2">ROUND(E25*$H$7+E25,2)</f>
        <v>68.900000000000006</v>
      </c>
      <c r="G25" s="43">
        <f>ROUND(D25*F25,2)</f>
        <v>34497.61</v>
      </c>
      <c r="H25" s="49">
        <v>87500</v>
      </c>
      <c r="I25" s="38"/>
      <c r="L25" s="54"/>
      <c r="M25" s="54"/>
      <c r="N25" s="54"/>
      <c r="O25" s="54"/>
      <c r="P25" s="54"/>
      <c r="Q25" s="54"/>
      <c r="R25" s="54"/>
    </row>
    <row r="26" spans="1:18" ht="45">
      <c r="A26" s="31" t="s">
        <v>46</v>
      </c>
      <c r="B26" s="50" t="s">
        <v>47</v>
      </c>
      <c r="C26" s="40" t="s">
        <v>16</v>
      </c>
      <c r="D26" s="53">
        <f>[2]MEMORIA!AA167</f>
        <v>149.28500000000003</v>
      </c>
      <c r="E26" s="52">
        <v>88.61</v>
      </c>
      <c r="F26" s="43">
        <f t="shared" si="2"/>
        <v>106.76</v>
      </c>
      <c r="G26" s="43">
        <f>ROUND(D26*F26,2)</f>
        <v>15937.67</v>
      </c>
      <c r="H26" s="49" t="s">
        <v>39</v>
      </c>
      <c r="I26" s="38"/>
      <c r="L26" s="54"/>
      <c r="M26" s="54"/>
      <c r="N26" s="54"/>
      <c r="O26" s="54"/>
      <c r="P26" s="54"/>
      <c r="Q26" s="54"/>
      <c r="R26" s="54"/>
    </row>
    <row r="27" spans="1:18" ht="22.5">
      <c r="A27" s="31" t="s">
        <v>48</v>
      </c>
      <c r="B27" s="50" t="s">
        <v>49</v>
      </c>
      <c r="C27" s="40" t="s">
        <v>16</v>
      </c>
      <c r="D27" s="53">
        <f>[2]MEMORIA!AD180</f>
        <v>60.704999999999998</v>
      </c>
      <c r="E27" s="51">
        <v>92.4</v>
      </c>
      <c r="F27" s="43">
        <f t="shared" si="2"/>
        <v>111.32</v>
      </c>
      <c r="G27" s="43">
        <f>ROUND(D27*F27,2)</f>
        <v>6757.68</v>
      </c>
      <c r="H27" s="55" t="s">
        <v>50</v>
      </c>
      <c r="I27" s="38"/>
      <c r="L27" s="54"/>
      <c r="M27" s="54"/>
      <c r="N27" s="54"/>
      <c r="O27" s="54"/>
      <c r="P27" s="54"/>
      <c r="Q27" s="54"/>
      <c r="R27" s="54"/>
    </row>
    <row r="28" spans="1:18" ht="6.6" customHeight="1">
      <c r="A28" s="17"/>
      <c r="B28" s="18"/>
      <c r="C28" s="19"/>
      <c r="D28" s="20"/>
      <c r="E28" s="21"/>
      <c r="F28" s="22"/>
      <c r="G28" s="22"/>
      <c r="H28" s="23"/>
    </row>
    <row r="29" spans="1:18" s="29" customFormat="1">
      <c r="A29" s="14" t="s">
        <v>51</v>
      </c>
      <c r="B29" s="24" t="s">
        <v>52</v>
      </c>
      <c r="C29" s="14"/>
      <c r="D29" s="25"/>
      <c r="E29" s="26"/>
      <c r="F29" s="26"/>
      <c r="G29" s="27">
        <f>SUM(G30:G33)</f>
        <v>417228.38</v>
      </c>
      <c r="H29" s="28"/>
      <c r="J29" s="30"/>
    </row>
    <row r="30" spans="1:18" s="29" customFormat="1" ht="22.5">
      <c r="A30" s="31" t="s">
        <v>53</v>
      </c>
      <c r="B30" s="50" t="s">
        <v>54</v>
      </c>
      <c r="C30" s="40" t="s">
        <v>28</v>
      </c>
      <c r="D30" s="41">
        <f>[2]MEMORIA!AD186</f>
        <v>22.6</v>
      </c>
      <c r="E30" s="56">
        <v>1746.6005</v>
      </c>
      <c r="F30" s="43">
        <f t="shared" ref="F30:F32" si="3">ROUND(E30*$H$7+E30,2)</f>
        <v>2104.3000000000002</v>
      </c>
      <c r="G30" s="43">
        <f>ROUND(D30*F30,2)</f>
        <v>47557.18</v>
      </c>
      <c r="H30" s="44" t="s">
        <v>23</v>
      </c>
      <c r="J30" s="57"/>
    </row>
    <row r="31" spans="1:18" ht="22.5">
      <c r="A31" s="31" t="s">
        <v>55</v>
      </c>
      <c r="B31" s="50" t="s">
        <v>56</v>
      </c>
      <c r="C31" s="58" t="s">
        <v>28</v>
      </c>
      <c r="D31" s="59">
        <f>[2]MEMORIA!AD194</f>
        <v>24.869419999999998</v>
      </c>
      <c r="E31" s="56">
        <v>1746.6005</v>
      </c>
      <c r="F31" s="43">
        <f t="shared" si="3"/>
        <v>2104.3000000000002</v>
      </c>
      <c r="G31" s="43">
        <f>ROUND(D31*F31,2)</f>
        <v>52332.72</v>
      </c>
      <c r="H31" s="44" t="s">
        <v>23</v>
      </c>
      <c r="I31" s="38"/>
      <c r="J31" s="57"/>
    </row>
    <row r="32" spans="1:18" ht="22.5">
      <c r="A32" s="31" t="s">
        <v>57</v>
      </c>
      <c r="B32" s="50" t="s">
        <v>58</v>
      </c>
      <c r="C32" s="58" t="s">
        <v>28</v>
      </c>
      <c r="D32" s="59">
        <f>[2]MEMORIA!AD222</f>
        <v>1.9238999999999997</v>
      </c>
      <c r="E32" s="56">
        <v>1746.6005</v>
      </c>
      <c r="F32" s="43">
        <f t="shared" si="3"/>
        <v>2104.3000000000002</v>
      </c>
      <c r="G32" s="43">
        <f>ROUND(D32*F32,2)</f>
        <v>4048.46</v>
      </c>
      <c r="H32" s="44" t="s">
        <v>23</v>
      </c>
      <c r="I32" s="38"/>
      <c r="J32" s="57"/>
    </row>
    <row r="33" spans="1:10" s="29" customFormat="1" ht="21.6" customHeight="1">
      <c r="A33" s="31" t="s">
        <v>59</v>
      </c>
      <c r="B33" s="32" t="s">
        <v>60</v>
      </c>
      <c r="C33" s="33" t="s">
        <v>16</v>
      </c>
      <c r="D33" s="34">
        <v>2052.88</v>
      </c>
      <c r="E33" s="35">
        <v>126.67</v>
      </c>
      <c r="F33" s="36">
        <f>ROUND(E33*$H$7+E33,2)</f>
        <v>152.61000000000001</v>
      </c>
      <c r="G33" s="36">
        <f>ROUND(D33*F33,2)</f>
        <v>313290.02</v>
      </c>
      <c r="H33" s="37" t="s">
        <v>61</v>
      </c>
      <c r="I33" s="38"/>
      <c r="J33" s="30"/>
    </row>
    <row r="34" spans="1:10" ht="6.6" customHeight="1">
      <c r="A34" s="17"/>
      <c r="B34" s="18"/>
      <c r="C34" s="19"/>
      <c r="D34" s="20"/>
      <c r="E34" s="21"/>
      <c r="F34" s="22"/>
      <c r="G34" s="22"/>
      <c r="H34" s="23"/>
    </row>
    <row r="35" spans="1:10" s="29" customFormat="1">
      <c r="A35" s="14" t="s">
        <v>62</v>
      </c>
      <c r="B35" s="24" t="s">
        <v>63</v>
      </c>
      <c r="C35" s="14"/>
      <c r="D35" s="25"/>
      <c r="E35" s="26"/>
      <c r="F35" s="26"/>
      <c r="G35" s="27">
        <f>SUM(G36:G38)</f>
        <v>114052.93000000001</v>
      </c>
      <c r="H35" s="28"/>
      <c r="J35" s="30"/>
    </row>
    <row r="36" spans="1:10" ht="33.75">
      <c r="A36" s="31" t="s">
        <v>64</v>
      </c>
      <c r="B36" s="63" t="s">
        <v>65</v>
      </c>
      <c r="C36" s="40" t="s">
        <v>16</v>
      </c>
      <c r="D36" s="53">
        <f>[2]MEMORIA!AD332</f>
        <v>158.29249999999999</v>
      </c>
      <c r="E36" s="42">
        <v>58.83</v>
      </c>
      <c r="F36" s="64">
        <f t="shared" ref="F36:F38" si="4">ROUND(E36*$H$7+E36,2)</f>
        <v>70.88</v>
      </c>
      <c r="G36" s="43">
        <f>ROUND(D36*F36,2)</f>
        <v>11219.77</v>
      </c>
      <c r="H36" s="65" t="s">
        <v>66</v>
      </c>
      <c r="I36" s="38"/>
    </row>
    <row r="37" spans="1:10">
      <c r="A37" s="31" t="s">
        <v>67</v>
      </c>
      <c r="B37" s="66" t="s">
        <v>68</v>
      </c>
      <c r="C37" s="40" t="s">
        <v>16</v>
      </c>
      <c r="D37" s="53">
        <f>D33</f>
        <v>2052.88</v>
      </c>
      <c r="E37" s="42">
        <v>41.13</v>
      </c>
      <c r="F37" s="64">
        <f t="shared" si="4"/>
        <v>49.55</v>
      </c>
      <c r="G37" s="43">
        <f>ROUND(D37*F37,2)</f>
        <v>101720.2</v>
      </c>
      <c r="H37" s="49">
        <v>94213</v>
      </c>
      <c r="I37" s="38"/>
    </row>
    <row r="38" spans="1:10">
      <c r="A38" s="31" t="s">
        <v>69</v>
      </c>
      <c r="B38" s="66" t="s">
        <v>70</v>
      </c>
      <c r="C38" s="40" t="s">
        <v>71</v>
      </c>
      <c r="D38" s="53">
        <f>[2]MEMORIA!AD347</f>
        <v>18.799999999999997</v>
      </c>
      <c r="E38" s="42">
        <v>49.14</v>
      </c>
      <c r="F38" s="61">
        <f t="shared" si="4"/>
        <v>59.2</v>
      </c>
      <c r="G38" s="43">
        <f>ROUND(D38*F38,2)</f>
        <v>1112.96</v>
      </c>
      <c r="H38" s="49" t="s">
        <v>72</v>
      </c>
      <c r="I38" s="38"/>
    </row>
    <row r="39" spans="1:10" ht="6.6" customHeight="1">
      <c r="A39" s="17"/>
      <c r="B39" s="18"/>
      <c r="C39" s="19"/>
      <c r="D39" s="20"/>
      <c r="E39" s="21"/>
      <c r="F39" s="22"/>
      <c r="G39" s="22"/>
      <c r="H39" s="23"/>
    </row>
    <row r="40" spans="1:10" s="29" customFormat="1">
      <c r="A40" s="14" t="s">
        <v>73</v>
      </c>
      <c r="B40" s="24" t="s">
        <v>74</v>
      </c>
      <c r="C40" s="14"/>
      <c r="D40" s="25"/>
      <c r="E40" s="26"/>
      <c r="F40" s="26"/>
      <c r="G40" s="27">
        <f>SUM(G44+G43+G42+G41)</f>
        <v>38737.07</v>
      </c>
      <c r="H40" s="28"/>
      <c r="J40" s="30"/>
    </row>
    <row r="41" spans="1:10" ht="22.5">
      <c r="A41" s="31" t="s">
        <v>75</v>
      </c>
      <c r="B41" s="50" t="s">
        <v>76</v>
      </c>
      <c r="C41" s="40" t="s">
        <v>16</v>
      </c>
      <c r="D41" s="53">
        <f>[2]MEMORIA!AD229</f>
        <v>1210.4395000000002</v>
      </c>
      <c r="E41" s="42">
        <v>2.77</v>
      </c>
      <c r="F41" s="61">
        <f t="shared" ref="F41:F44" si="5">ROUND(E41*$H$7+E41,2)</f>
        <v>3.34</v>
      </c>
      <c r="G41" s="43">
        <f>ROUND(D41*F41,2)</f>
        <v>4042.87</v>
      </c>
      <c r="H41" s="67">
        <v>87878</v>
      </c>
      <c r="I41" s="38"/>
    </row>
    <row r="42" spans="1:10" ht="45">
      <c r="A42" s="31" t="s">
        <v>77</v>
      </c>
      <c r="B42" s="50" t="s">
        <v>78</v>
      </c>
      <c r="C42" s="40" t="s">
        <v>16</v>
      </c>
      <c r="D42" s="53">
        <f>[2]MEMORIA!AD238</f>
        <v>204.60200000000003</v>
      </c>
      <c r="E42" s="51">
        <v>15.37</v>
      </c>
      <c r="F42" s="61">
        <f t="shared" si="5"/>
        <v>18.52</v>
      </c>
      <c r="G42" s="43">
        <f>ROUND(D42*F42,2)</f>
        <v>3789.23</v>
      </c>
      <c r="H42" s="49">
        <v>87550</v>
      </c>
      <c r="I42" s="38"/>
    </row>
    <row r="43" spans="1:10" ht="33.75">
      <c r="A43" s="31" t="s">
        <v>79</v>
      </c>
      <c r="B43" s="50" t="s">
        <v>80</v>
      </c>
      <c r="C43" s="40" t="s">
        <v>16</v>
      </c>
      <c r="D43" s="53">
        <f>[2]MEMORIA!H248</f>
        <v>204.60200000000003</v>
      </c>
      <c r="E43" s="51">
        <v>46.09</v>
      </c>
      <c r="F43" s="61">
        <f t="shared" si="5"/>
        <v>55.53</v>
      </c>
      <c r="G43" s="43">
        <f>ROUND(D43*F43,2)</f>
        <v>11361.55</v>
      </c>
      <c r="H43" s="49">
        <v>87264</v>
      </c>
      <c r="I43" s="38"/>
    </row>
    <row r="44" spans="1:10" ht="45">
      <c r="A44" s="31" t="s">
        <v>81</v>
      </c>
      <c r="B44" s="50" t="s">
        <v>82</v>
      </c>
      <c r="C44" s="40" t="s">
        <v>16</v>
      </c>
      <c r="D44" s="53">
        <f>[2]MEMORIA!AD246</f>
        <v>1005.8375000000001</v>
      </c>
      <c r="E44" s="51">
        <v>16.13</v>
      </c>
      <c r="F44" s="61">
        <f t="shared" si="5"/>
        <v>19.43</v>
      </c>
      <c r="G44" s="43">
        <f>ROUND(D44*F44,2)</f>
        <v>19543.419999999998</v>
      </c>
      <c r="H44" s="68">
        <v>87548</v>
      </c>
      <c r="I44" s="38"/>
    </row>
    <row r="45" spans="1:10" ht="6.6" customHeight="1">
      <c r="A45" s="17"/>
      <c r="B45" s="18"/>
      <c r="C45" s="19"/>
      <c r="D45" s="20"/>
      <c r="E45" s="21"/>
      <c r="F45" s="22"/>
      <c r="G45" s="22"/>
      <c r="H45" s="23"/>
    </row>
    <row r="46" spans="1:10" s="29" customFormat="1">
      <c r="A46" s="14" t="s">
        <v>83</v>
      </c>
      <c r="B46" s="24" t="s">
        <v>84</v>
      </c>
      <c r="C46" s="14"/>
      <c r="D46" s="25"/>
      <c r="E46" s="26"/>
      <c r="F46" s="26"/>
      <c r="G46" s="27">
        <f>SUM(G47:G51)</f>
        <v>20633.38</v>
      </c>
      <c r="H46" s="28"/>
      <c r="J46" s="30"/>
    </row>
    <row r="47" spans="1:10" ht="45">
      <c r="A47" s="31" t="s">
        <v>85</v>
      </c>
      <c r="B47" s="50" t="s">
        <v>86</v>
      </c>
      <c r="C47" s="40" t="s">
        <v>87</v>
      </c>
      <c r="D47" s="53">
        <f>[2]MEMORIA!T305</f>
        <v>4</v>
      </c>
      <c r="E47" s="42">
        <v>617.14</v>
      </c>
      <c r="F47" s="43">
        <f t="shared" ref="F47:F56" si="6">ROUND(E47*$H$7+E47,2)</f>
        <v>743.53</v>
      </c>
      <c r="G47" s="43">
        <f>ROUND(D47*F47,2)</f>
        <v>2974.12</v>
      </c>
      <c r="H47" s="49" t="s">
        <v>88</v>
      </c>
      <c r="I47" s="38"/>
    </row>
    <row r="48" spans="1:10">
      <c r="A48" s="31" t="s">
        <v>89</v>
      </c>
      <c r="B48" s="46" t="s">
        <v>90</v>
      </c>
      <c r="C48" s="40" t="s">
        <v>16</v>
      </c>
      <c r="D48" s="53">
        <f>[2]MEMORIA!AD309</f>
        <v>16.799999999999997</v>
      </c>
      <c r="E48" s="42">
        <v>214.04</v>
      </c>
      <c r="F48" s="36">
        <f t="shared" si="6"/>
        <v>257.88</v>
      </c>
      <c r="G48" s="43">
        <f>ROUND(D48*F48,2)</f>
        <v>4332.38</v>
      </c>
      <c r="H48" s="69" t="s">
        <v>91</v>
      </c>
      <c r="I48" s="38"/>
    </row>
    <row r="49" spans="1:18" s="1" customFormat="1">
      <c r="A49" s="60" t="s">
        <v>92</v>
      </c>
      <c r="B49" s="46" t="s">
        <v>93</v>
      </c>
      <c r="C49" s="40" t="s">
        <v>16</v>
      </c>
      <c r="D49" s="70">
        <f>[2]MEMORIA!AD311</f>
        <v>8.0399999999999991</v>
      </c>
      <c r="E49" s="71">
        <v>544.24</v>
      </c>
      <c r="F49" s="64">
        <f t="shared" si="6"/>
        <v>655.7</v>
      </c>
      <c r="G49" s="64">
        <f>ROUND(D49*F49,2)</f>
        <v>5271.83</v>
      </c>
      <c r="H49" s="72" t="s">
        <v>94</v>
      </c>
      <c r="I49" s="62"/>
      <c r="J49" s="13"/>
    </row>
    <row r="50" spans="1:18" ht="22.5">
      <c r="A50" s="31" t="s">
        <v>95</v>
      </c>
      <c r="B50" s="50" t="s">
        <v>96</v>
      </c>
      <c r="C50" s="40" t="s">
        <v>16</v>
      </c>
      <c r="D50" s="73">
        <f>[2]MEMORIA!AD318</f>
        <v>6.48</v>
      </c>
      <c r="E50" s="42">
        <v>864.34</v>
      </c>
      <c r="F50" s="36">
        <f t="shared" si="6"/>
        <v>1041.3599999999999</v>
      </c>
      <c r="G50" s="43">
        <f>ROUND(D50*F50,2)</f>
        <v>6748.01</v>
      </c>
      <c r="H50" s="69" t="s">
        <v>97</v>
      </c>
    </row>
    <row r="51" spans="1:18">
      <c r="A51" s="31" t="s">
        <v>98</v>
      </c>
      <c r="B51" s="50" t="s">
        <v>99</v>
      </c>
      <c r="C51" s="40" t="s">
        <v>16</v>
      </c>
      <c r="D51" s="73">
        <f>[2]MEMORIA!AD322</f>
        <v>9.32</v>
      </c>
      <c r="E51" s="42">
        <v>116.4</v>
      </c>
      <c r="F51" s="36">
        <f>ROUND(E51*$H$7+E51,2)</f>
        <v>140.24</v>
      </c>
      <c r="G51" s="43">
        <f>ROUND(D51*F51,2)</f>
        <v>1307.04</v>
      </c>
      <c r="H51" s="69" t="s">
        <v>100</v>
      </c>
    </row>
    <row r="52" spans="1:18" ht="6.6" customHeight="1">
      <c r="A52" s="17"/>
      <c r="B52" s="18"/>
      <c r="C52" s="19"/>
      <c r="D52" s="20"/>
      <c r="E52" s="21"/>
      <c r="F52" s="22"/>
      <c r="G52" s="22"/>
      <c r="H52" s="23"/>
    </row>
    <row r="53" spans="1:18" s="29" customFormat="1">
      <c r="A53" s="14" t="s">
        <v>101</v>
      </c>
      <c r="B53" s="24" t="s">
        <v>102</v>
      </c>
      <c r="C53" s="14"/>
      <c r="D53" s="25"/>
      <c r="E53" s="26"/>
      <c r="F53" s="26"/>
      <c r="G53" s="27">
        <f>SUM(G54:G56)</f>
        <v>27916.62</v>
      </c>
      <c r="H53" s="28"/>
      <c r="J53" s="30"/>
    </row>
    <row r="54" spans="1:18" ht="22.5">
      <c r="A54" s="74" t="s">
        <v>103</v>
      </c>
      <c r="B54" s="63" t="s">
        <v>104</v>
      </c>
      <c r="C54" s="58" t="s">
        <v>16</v>
      </c>
      <c r="D54" s="59">
        <f>[2]MEMORIA!AD261</f>
        <v>1005.8375000000001</v>
      </c>
      <c r="E54" s="42">
        <v>19.93</v>
      </c>
      <c r="F54" s="43">
        <f t="shared" si="6"/>
        <v>24.01</v>
      </c>
      <c r="G54" s="43">
        <f>ROUND(D54*F54,2)</f>
        <v>24150.16</v>
      </c>
      <c r="H54" s="49" t="s">
        <v>105</v>
      </c>
      <c r="I54" s="38"/>
    </row>
    <row r="55" spans="1:18" ht="22.5">
      <c r="A55" s="74" t="s">
        <v>106</v>
      </c>
      <c r="B55" s="63" t="s">
        <v>107</v>
      </c>
      <c r="C55" s="58" t="s">
        <v>16</v>
      </c>
      <c r="D55" s="59">
        <f>[2]MEMORIA!W266+[2]MEMORIA!W267+[2]MEMORIA!W271+[2]MEMORIA!W273</f>
        <v>18.100000000000001</v>
      </c>
      <c r="E55" s="42">
        <v>16.989999999999998</v>
      </c>
      <c r="F55" s="36">
        <f t="shared" si="6"/>
        <v>20.47</v>
      </c>
      <c r="G55" s="43">
        <f>ROUND(D55*F55,2)</f>
        <v>370.51</v>
      </c>
      <c r="H55" s="44" t="s">
        <v>108</v>
      </c>
      <c r="I55" s="38"/>
    </row>
    <row r="56" spans="1:18" ht="22.5">
      <c r="A56" s="74" t="s">
        <v>109</v>
      </c>
      <c r="B56" s="63" t="s">
        <v>110</v>
      </c>
      <c r="C56" s="58" t="s">
        <v>16</v>
      </c>
      <c r="D56" s="59">
        <f>[2]MEMORIA!W269</f>
        <v>100.79999999999998</v>
      </c>
      <c r="E56" s="42">
        <v>27.96</v>
      </c>
      <c r="F56" s="43">
        <f t="shared" si="6"/>
        <v>33.69</v>
      </c>
      <c r="G56" s="43">
        <f>ROUND(D56*F56,2)</f>
        <v>3395.95</v>
      </c>
      <c r="H56" s="75" t="s">
        <v>111</v>
      </c>
      <c r="I56" s="38"/>
    </row>
    <row r="57" spans="1:18" ht="6.6" customHeight="1">
      <c r="A57" s="17"/>
      <c r="B57" s="18"/>
      <c r="C57" s="19"/>
      <c r="D57" s="20"/>
      <c r="E57" s="21"/>
      <c r="F57" s="22"/>
      <c r="G57" s="22"/>
      <c r="H57" s="23"/>
    </row>
    <row r="58" spans="1:18" s="29" customFormat="1">
      <c r="A58" s="14" t="s">
        <v>112</v>
      </c>
      <c r="B58" s="24" t="s">
        <v>113</v>
      </c>
      <c r="C58" s="14"/>
      <c r="D58" s="25"/>
      <c r="E58" s="26"/>
      <c r="F58" s="26"/>
      <c r="G58" s="27">
        <f>SUM(G59:G63)</f>
        <v>279911.75</v>
      </c>
      <c r="H58" s="28"/>
      <c r="J58" s="30"/>
    </row>
    <row r="59" spans="1:18">
      <c r="A59" s="76" t="s">
        <v>114</v>
      </c>
      <c r="B59" s="77" t="s">
        <v>115</v>
      </c>
      <c r="C59" s="78" t="s">
        <v>28</v>
      </c>
      <c r="D59" s="41">
        <f>[2]MEMORIA!AD277</f>
        <v>107.327648</v>
      </c>
      <c r="E59" s="79">
        <v>370.12</v>
      </c>
      <c r="F59" s="36">
        <f t="shared" ref="F59" si="7">ROUND(E59*$H$7+E59,2)</f>
        <v>445.92</v>
      </c>
      <c r="G59" s="43">
        <f>ROUND(D59*F59,2)</f>
        <v>47859.54</v>
      </c>
      <c r="H59" s="69" t="s">
        <v>116</v>
      </c>
    </row>
    <row r="60" spans="1:18" s="29" customFormat="1">
      <c r="A60" s="14" t="s">
        <v>117</v>
      </c>
      <c r="B60" s="24" t="str">
        <f>[2]MEMORIA!C294</f>
        <v>PAVIMENTAÇÃO INTERNA</v>
      </c>
      <c r="C60" s="14"/>
      <c r="D60" s="25"/>
      <c r="E60" s="26"/>
      <c r="F60" s="26"/>
      <c r="G60" s="27"/>
      <c r="H60" s="28"/>
      <c r="J60" s="30"/>
    </row>
    <row r="61" spans="1:18" s="83" customFormat="1" ht="22.5">
      <c r="A61" s="80" t="s">
        <v>118</v>
      </c>
      <c r="B61" s="63" t="s">
        <v>119</v>
      </c>
      <c r="C61" s="58" t="str">
        <f>[2]MEMORIA!V296</f>
        <v>m²</v>
      </c>
      <c r="D61" s="59">
        <f>[2]MEMORIA!R296</f>
        <v>2148.3599999999997</v>
      </c>
      <c r="E61" s="42">
        <v>25.19</v>
      </c>
      <c r="F61" s="43">
        <f t="shared" ref="F61:F63" si="8">ROUND(E61*$H$7+E61,2)</f>
        <v>30.35</v>
      </c>
      <c r="G61" s="43">
        <f>ROUND(D61*F61,2)</f>
        <v>65202.73</v>
      </c>
      <c r="H61" s="75" t="s">
        <v>120</v>
      </c>
      <c r="I61" s="81"/>
      <c r="J61" s="82"/>
    </row>
    <row r="62" spans="1:18">
      <c r="A62" s="31" t="s">
        <v>121</v>
      </c>
      <c r="B62" s="46" t="s">
        <v>122</v>
      </c>
      <c r="C62" s="40" t="s">
        <v>16</v>
      </c>
      <c r="D62" s="41">
        <f>[2]MEMORIA!AD297</f>
        <v>1312.36</v>
      </c>
      <c r="E62" s="42">
        <v>102.51</v>
      </c>
      <c r="F62" s="36">
        <f t="shared" si="8"/>
        <v>123.5</v>
      </c>
      <c r="G62" s="43">
        <f>ROUND(D62*F62,2)</f>
        <v>162076.46</v>
      </c>
      <c r="H62" s="49" t="s">
        <v>123</v>
      </c>
      <c r="I62" s="38"/>
      <c r="K62" s="84"/>
      <c r="L62" s="85"/>
      <c r="M62" s="85"/>
      <c r="N62" s="85"/>
      <c r="O62" s="85"/>
      <c r="P62" s="85"/>
      <c r="Q62" s="85"/>
      <c r="R62" s="85"/>
    </row>
    <row r="63" spans="1:18">
      <c r="A63" s="31" t="s">
        <v>124</v>
      </c>
      <c r="B63" s="46" t="s">
        <v>125</v>
      </c>
      <c r="C63" s="40" t="str">
        <f>[2]MEMORIA!AH299</f>
        <v>m</v>
      </c>
      <c r="D63" s="41">
        <f>[2]MEMORIA!AD299</f>
        <v>208.51999999999998</v>
      </c>
      <c r="E63" s="42">
        <v>19</v>
      </c>
      <c r="F63" s="36">
        <f t="shared" si="8"/>
        <v>22.89</v>
      </c>
      <c r="G63" s="43">
        <f>ROUND(D63*F63,2)</f>
        <v>4773.0200000000004</v>
      </c>
      <c r="H63" s="86" t="s">
        <v>23</v>
      </c>
      <c r="I63" s="38"/>
      <c r="K63" s="84"/>
      <c r="L63" s="85"/>
      <c r="M63" s="85"/>
      <c r="N63" s="85"/>
      <c r="O63" s="85"/>
      <c r="P63" s="85"/>
      <c r="Q63" s="85"/>
      <c r="R63" s="85"/>
    </row>
    <row r="64" spans="1:18" ht="6.6" customHeight="1">
      <c r="A64" s="17"/>
      <c r="B64" s="18"/>
      <c r="C64" s="19"/>
      <c r="D64" s="20"/>
      <c r="E64" s="21"/>
      <c r="F64" s="22"/>
      <c r="G64" s="22"/>
      <c r="H64" s="23"/>
    </row>
    <row r="65" spans="1:18" s="29" customFormat="1">
      <c r="A65" s="14" t="s">
        <v>126</v>
      </c>
      <c r="B65" s="24" t="s">
        <v>127</v>
      </c>
      <c r="C65" s="14"/>
      <c r="D65" s="25"/>
      <c r="E65" s="26"/>
      <c r="F65" s="26"/>
      <c r="G65" s="27">
        <f>SUM(G66:G77)</f>
        <v>25760.730000000003</v>
      </c>
      <c r="H65" s="28"/>
      <c r="J65" s="30"/>
    </row>
    <row r="66" spans="1:18" ht="33.75">
      <c r="A66" s="31" t="s">
        <v>128</v>
      </c>
      <c r="B66" s="50" t="s">
        <v>129</v>
      </c>
      <c r="C66" s="40" t="s">
        <v>87</v>
      </c>
      <c r="D66" s="41">
        <f>[2]MEMORIA!AD351</f>
        <v>77</v>
      </c>
      <c r="E66" s="42">
        <v>82.73</v>
      </c>
      <c r="F66" s="43">
        <f t="shared" ref="F66:F77" si="9">ROUND(E66*(1+$H$7),2)</f>
        <v>99.67</v>
      </c>
      <c r="G66" s="43">
        <f t="shared" ref="G66:G77" si="10">ROUND(D66*F66,2)</f>
        <v>7674.59</v>
      </c>
      <c r="H66" s="49" t="s">
        <v>130</v>
      </c>
      <c r="I66" s="38"/>
      <c r="K66" s="13"/>
      <c r="L66" s="13"/>
      <c r="M66" s="13"/>
      <c r="N66" s="13"/>
      <c r="O66" s="13"/>
      <c r="P66" s="13"/>
      <c r="Q66" s="13"/>
      <c r="R66" s="13"/>
    </row>
    <row r="67" spans="1:18" ht="22.5">
      <c r="A67" s="31" t="s">
        <v>131</v>
      </c>
      <c r="B67" s="50" t="s">
        <v>132</v>
      </c>
      <c r="C67" s="40" t="s">
        <v>87</v>
      </c>
      <c r="D67" s="41">
        <f>[2]MEMORIA!AD357+[2]MEMORIA!AD360</f>
        <v>52</v>
      </c>
      <c r="E67" s="42">
        <v>101.89</v>
      </c>
      <c r="F67" s="43">
        <f t="shared" si="9"/>
        <v>122.76</v>
      </c>
      <c r="G67" s="43">
        <f t="shared" si="10"/>
        <v>6383.52</v>
      </c>
      <c r="H67" s="44" t="s">
        <v>133</v>
      </c>
      <c r="I67" s="38"/>
      <c r="K67" s="13"/>
      <c r="L67" s="13"/>
      <c r="M67" s="13"/>
      <c r="N67" s="13"/>
      <c r="O67" s="13"/>
      <c r="P67" s="13"/>
      <c r="Q67" s="13"/>
      <c r="R67" s="13"/>
    </row>
    <row r="68" spans="1:18" s="92" customFormat="1">
      <c r="A68" s="87" t="s">
        <v>134</v>
      </c>
      <c r="B68" s="63" t="s">
        <v>135</v>
      </c>
      <c r="C68" s="88" t="s">
        <v>87</v>
      </c>
      <c r="D68" s="89">
        <f>[2]MEMORIA!AD363</f>
        <v>14</v>
      </c>
      <c r="E68" s="42">
        <v>127.78</v>
      </c>
      <c r="F68" s="42">
        <f t="shared" si="9"/>
        <v>153.94999999999999</v>
      </c>
      <c r="G68" s="43">
        <f t="shared" si="10"/>
        <v>2155.3000000000002</v>
      </c>
      <c r="H68" s="86" t="s">
        <v>23</v>
      </c>
      <c r="I68" s="90"/>
      <c r="J68" s="91"/>
      <c r="K68" s="91"/>
      <c r="L68" s="91"/>
      <c r="M68" s="91"/>
      <c r="N68" s="91"/>
      <c r="O68" s="91"/>
      <c r="P68" s="91"/>
      <c r="Q68" s="91"/>
      <c r="R68" s="91"/>
    </row>
    <row r="69" spans="1:18" ht="33.75">
      <c r="A69" s="31" t="s">
        <v>136</v>
      </c>
      <c r="B69" s="50" t="s">
        <v>137</v>
      </c>
      <c r="C69" s="40" t="s">
        <v>87</v>
      </c>
      <c r="D69" s="41">
        <f>[2]MEMORIA!AD366</f>
        <v>2</v>
      </c>
      <c r="E69" s="42">
        <v>275.23</v>
      </c>
      <c r="F69" s="43">
        <f t="shared" si="9"/>
        <v>331.6</v>
      </c>
      <c r="G69" s="43">
        <f t="shared" si="10"/>
        <v>663.2</v>
      </c>
      <c r="H69" s="44" t="s">
        <v>138</v>
      </c>
      <c r="I69" s="38"/>
      <c r="K69" s="13"/>
      <c r="L69" s="13"/>
      <c r="M69" s="13"/>
      <c r="N69" s="13"/>
      <c r="O69" s="13"/>
      <c r="P69" s="13"/>
      <c r="Q69" s="13"/>
      <c r="R69" s="13"/>
    </row>
    <row r="70" spans="1:18">
      <c r="A70" s="31" t="s">
        <v>139</v>
      </c>
      <c r="B70" s="66" t="s">
        <v>140</v>
      </c>
      <c r="C70" s="40" t="s">
        <v>87</v>
      </c>
      <c r="D70" s="41">
        <f>[2]MEMORIA!AD369</f>
        <v>1</v>
      </c>
      <c r="E70" s="42">
        <v>1522.5600000000002</v>
      </c>
      <c r="F70" s="43">
        <f t="shared" si="9"/>
        <v>1834.38</v>
      </c>
      <c r="G70" s="43">
        <f t="shared" si="10"/>
        <v>1834.38</v>
      </c>
      <c r="H70" s="86" t="s">
        <v>23</v>
      </c>
      <c r="I70" s="38"/>
      <c r="K70" s="13"/>
      <c r="L70" s="13"/>
      <c r="M70" s="13"/>
      <c r="N70" s="13"/>
      <c r="O70" s="13"/>
      <c r="P70" s="13"/>
      <c r="Q70" s="13"/>
      <c r="R70" s="13"/>
    </row>
    <row r="71" spans="1:18" s="92" customFormat="1">
      <c r="A71" s="31" t="s">
        <v>141</v>
      </c>
      <c r="B71" s="66" t="s">
        <v>142</v>
      </c>
      <c r="C71" s="40" t="s">
        <v>87</v>
      </c>
      <c r="D71" s="93">
        <f>[2]MEMORIA!AD372</f>
        <v>3</v>
      </c>
      <c r="E71" s="35">
        <v>48.3</v>
      </c>
      <c r="F71" s="35">
        <f t="shared" si="9"/>
        <v>58.19</v>
      </c>
      <c r="G71" s="35">
        <f t="shared" si="10"/>
        <v>174.57</v>
      </c>
      <c r="H71" s="86" t="s">
        <v>143</v>
      </c>
      <c r="I71" s="90"/>
      <c r="J71" s="91"/>
      <c r="K71" s="91"/>
      <c r="L71" s="91"/>
      <c r="M71" s="91"/>
      <c r="N71" s="91"/>
      <c r="O71" s="91"/>
      <c r="P71" s="91"/>
      <c r="Q71" s="91"/>
      <c r="R71" s="91"/>
    </row>
    <row r="72" spans="1:18" s="99" customFormat="1">
      <c r="A72" s="60" t="s">
        <v>144</v>
      </c>
      <c r="B72" s="66" t="s">
        <v>145</v>
      </c>
      <c r="C72" s="40" t="s">
        <v>87</v>
      </c>
      <c r="D72" s="94">
        <f>[2]MEMORIA!AD375</f>
        <v>2</v>
      </c>
      <c r="E72" s="95">
        <v>123.33</v>
      </c>
      <c r="F72" s="95">
        <f t="shared" si="9"/>
        <v>148.59</v>
      </c>
      <c r="G72" s="95">
        <f t="shared" si="10"/>
        <v>297.18</v>
      </c>
      <c r="H72" s="96" t="s">
        <v>146</v>
      </c>
      <c r="I72" s="97"/>
      <c r="J72" s="98"/>
      <c r="K72" s="98"/>
      <c r="L72" s="98"/>
      <c r="M72" s="98"/>
      <c r="N72" s="98"/>
      <c r="O72" s="98"/>
      <c r="P72" s="98"/>
      <c r="Q72" s="98"/>
      <c r="R72" s="98"/>
    </row>
    <row r="73" spans="1:18" s="92" customFormat="1">
      <c r="A73" s="87" t="s">
        <v>147</v>
      </c>
      <c r="B73" s="66" t="s">
        <v>148</v>
      </c>
      <c r="C73" s="40" t="s">
        <v>87</v>
      </c>
      <c r="D73" s="89">
        <f>[2]MEMORIA!AD381</f>
        <v>3</v>
      </c>
      <c r="E73" s="42">
        <v>36</v>
      </c>
      <c r="F73" s="42">
        <f t="shared" si="9"/>
        <v>43.37</v>
      </c>
      <c r="G73" s="42">
        <f t="shared" si="10"/>
        <v>130.11000000000001</v>
      </c>
      <c r="H73" s="44" t="s">
        <v>149</v>
      </c>
      <c r="I73" s="90"/>
      <c r="J73" s="91"/>
      <c r="K73" s="91"/>
      <c r="L73" s="91"/>
      <c r="M73" s="91"/>
      <c r="N73" s="91"/>
      <c r="O73" s="91"/>
      <c r="P73" s="91"/>
      <c r="Q73" s="91"/>
      <c r="R73" s="91"/>
    </row>
    <row r="74" spans="1:18" s="92" customFormat="1">
      <c r="A74" s="87" t="s">
        <v>150</v>
      </c>
      <c r="B74" s="66" t="s">
        <v>151</v>
      </c>
      <c r="C74" s="88" t="str">
        <f>[2]MEMORIA!AH384</f>
        <v>m</v>
      </c>
      <c r="D74" s="89">
        <f>[2]MEMORIA!AD384</f>
        <v>40</v>
      </c>
      <c r="E74" s="42">
        <v>31.42</v>
      </c>
      <c r="F74" s="42">
        <f t="shared" si="9"/>
        <v>37.85</v>
      </c>
      <c r="G74" s="42">
        <f t="shared" si="10"/>
        <v>1514</v>
      </c>
      <c r="H74" s="44" t="s">
        <v>152</v>
      </c>
      <c r="I74" s="90"/>
      <c r="J74" s="91"/>
      <c r="K74" s="91"/>
      <c r="L74" s="91"/>
      <c r="M74" s="91"/>
      <c r="N74" s="91"/>
      <c r="O74" s="91"/>
      <c r="P74" s="91"/>
      <c r="Q74" s="91"/>
      <c r="R74" s="91"/>
    </row>
    <row r="75" spans="1:18" s="92" customFormat="1" ht="22.5">
      <c r="A75" s="87" t="s">
        <v>153</v>
      </c>
      <c r="B75" s="63" t="s">
        <v>154</v>
      </c>
      <c r="C75" s="40" t="s">
        <v>87</v>
      </c>
      <c r="D75" s="89">
        <f>[2]MEMORIA!AD387</f>
        <v>2</v>
      </c>
      <c r="E75" s="42">
        <v>392.61</v>
      </c>
      <c r="F75" s="42">
        <f t="shared" si="9"/>
        <v>473.02</v>
      </c>
      <c r="G75" s="42">
        <f t="shared" si="10"/>
        <v>946.04</v>
      </c>
      <c r="H75" s="44" t="s">
        <v>155</v>
      </c>
      <c r="I75" s="90"/>
      <c r="J75" s="91"/>
      <c r="K75" s="91"/>
      <c r="L75" s="91"/>
      <c r="M75" s="91"/>
      <c r="N75" s="91"/>
      <c r="O75" s="91"/>
      <c r="P75" s="91"/>
      <c r="Q75" s="91"/>
      <c r="R75" s="91"/>
    </row>
    <row r="76" spans="1:18" ht="22.5">
      <c r="A76" s="31" t="s">
        <v>156</v>
      </c>
      <c r="B76" s="63" t="s">
        <v>157</v>
      </c>
      <c r="C76" s="40" t="s">
        <v>87</v>
      </c>
      <c r="D76" s="41">
        <f>[2]MEMORIA!AD390</f>
        <v>51</v>
      </c>
      <c r="E76" s="42">
        <v>34.729999999999997</v>
      </c>
      <c r="F76" s="43">
        <f t="shared" si="9"/>
        <v>41.84</v>
      </c>
      <c r="G76" s="43">
        <f t="shared" si="10"/>
        <v>2133.84</v>
      </c>
      <c r="H76" s="44" t="s">
        <v>158</v>
      </c>
      <c r="I76" s="38"/>
      <c r="K76" s="13"/>
      <c r="L76" s="13"/>
      <c r="M76" s="13"/>
      <c r="N76" s="13"/>
      <c r="O76" s="13"/>
      <c r="P76" s="13"/>
      <c r="Q76" s="13"/>
      <c r="R76" s="13"/>
    </row>
    <row r="77" spans="1:18" s="92" customFormat="1">
      <c r="A77" s="87" t="s">
        <v>159</v>
      </c>
      <c r="B77" s="46" t="s">
        <v>160</v>
      </c>
      <c r="C77" s="40" t="s">
        <v>87</v>
      </c>
      <c r="D77" s="89">
        <f>[2]MEMORIA!AD393</f>
        <v>24</v>
      </c>
      <c r="E77" s="42">
        <v>64.12</v>
      </c>
      <c r="F77" s="42">
        <f t="shared" si="9"/>
        <v>77.25</v>
      </c>
      <c r="G77" s="42">
        <f t="shared" si="10"/>
        <v>1854</v>
      </c>
      <c r="H77" s="44" t="s">
        <v>161</v>
      </c>
      <c r="I77" s="90"/>
      <c r="J77" s="91"/>
      <c r="K77" s="91"/>
      <c r="L77" s="91"/>
      <c r="M77" s="91"/>
      <c r="N77" s="91"/>
      <c r="O77" s="91"/>
      <c r="P77" s="91"/>
      <c r="Q77" s="91"/>
      <c r="R77" s="91"/>
    </row>
    <row r="78" spans="1:18" ht="6.6" customHeight="1">
      <c r="A78" s="17"/>
      <c r="B78" s="18"/>
      <c r="C78" s="19"/>
      <c r="D78" s="20"/>
      <c r="E78" s="21"/>
      <c r="F78" s="22"/>
      <c r="G78" s="22"/>
      <c r="H78" s="23"/>
    </row>
    <row r="79" spans="1:18" s="29" customFormat="1">
      <c r="A79" s="14" t="s">
        <v>162</v>
      </c>
      <c r="B79" s="24" t="s">
        <v>163</v>
      </c>
      <c r="C79" s="14"/>
      <c r="D79" s="25"/>
      <c r="E79" s="26"/>
      <c r="F79" s="26"/>
      <c r="G79" s="27">
        <f>SUM(G80:G86)</f>
        <v>7790.56</v>
      </c>
      <c r="H79" s="28"/>
      <c r="J79" s="30"/>
    </row>
    <row r="80" spans="1:18" ht="33.75">
      <c r="A80" s="31" t="s">
        <v>164</v>
      </c>
      <c r="B80" s="50" t="s">
        <v>165</v>
      </c>
      <c r="C80" s="40" t="s">
        <v>87</v>
      </c>
      <c r="D80" s="41">
        <f>[2]MEMORIA!AD397</f>
        <v>20</v>
      </c>
      <c r="E80" s="42">
        <v>81.52</v>
      </c>
      <c r="F80" s="43">
        <f t="shared" ref="F80:F86" si="11">ROUND(E80*(1+$H$7),2)</f>
        <v>98.22</v>
      </c>
      <c r="G80" s="43">
        <f t="shared" ref="G80:G86" si="12">ROUND(D80*F80,2)</f>
        <v>1964.4</v>
      </c>
      <c r="H80" s="44" t="s">
        <v>166</v>
      </c>
      <c r="I80" s="38"/>
      <c r="L80" s="13"/>
      <c r="M80" s="13"/>
      <c r="N80" s="13"/>
      <c r="O80" s="13"/>
      <c r="P80" s="13"/>
      <c r="Q80" s="13"/>
      <c r="R80" s="13"/>
    </row>
    <row r="81" spans="1:18">
      <c r="A81" s="31" t="s">
        <v>167</v>
      </c>
      <c r="B81" s="66" t="s">
        <v>168</v>
      </c>
      <c r="C81" s="40" t="s">
        <v>87</v>
      </c>
      <c r="D81" s="41">
        <f>[2]MEMORIA!AD404</f>
        <v>26</v>
      </c>
      <c r="E81" s="42">
        <v>68.739999999999995</v>
      </c>
      <c r="F81" s="43">
        <f t="shared" si="11"/>
        <v>82.82</v>
      </c>
      <c r="G81" s="43">
        <f t="shared" si="12"/>
        <v>2153.3200000000002</v>
      </c>
      <c r="H81" s="86" t="s">
        <v>23</v>
      </c>
      <c r="I81" s="38"/>
      <c r="L81" s="13"/>
      <c r="M81" s="13"/>
      <c r="N81" s="13"/>
      <c r="O81" s="13"/>
      <c r="P81" s="13"/>
      <c r="Q81" s="13"/>
      <c r="R81" s="13"/>
    </row>
    <row r="82" spans="1:18" ht="22.5">
      <c r="A82" s="31" t="s">
        <v>169</v>
      </c>
      <c r="B82" s="63" t="s">
        <v>170</v>
      </c>
      <c r="C82" s="40" t="s">
        <v>71</v>
      </c>
      <c r="D82" s="41">
        <v>10</v>
      </c>
      <c r="E82" s="42">
        <v>32.71</v>
      </c>
      <c r="F82" s="43">
        <f t="shared" si="11"/>
        <v>39.409999999999997</v>
      </c>
      <c r="G82" s="43">
        <f t="shared" si="12"/>
        <v>394.1</v>
      </c>
      <c r="H82" s="44" t="s">
        <v>171</v>
      </c>
      <c r="I82" s="38"/>
      <c r="L82" s="13"/>
      <c r="M82" s="13"/>
      <c r="N82" s="13"/>
      <c r="O82" s="13"/>
      <c r="P82" s="13"/>
      <c r="Q82" s="13"/>
      <c r="R82" s="13"/>
    </row>
    <row r="83" spans="1:18" ht="33.75">
      <c r="A83" s="31" t="s">
        <v>172</v>
      </c>
      <c r="B83" s="63" t="s">
        <v>173</v>
      </c>
      <c r="C83" s="40" t="s">
        <v>71</v>
      </c>
      <c r="D83" s="41">
        <f>[2]MEMORIA!AD415</f>
        <v>10</v>
      </c>
      <c r="E83" s="42">
        <v>12.69</v>
      </c>
      <c r="F83" s="43">
        <f t="shared" si="11"/>
        <v>15.29</v>
      </c>
      <c r="G83" s="43">
        <f t="shared" si="12"/>
        <v>152.9</v>
      </c>
      <c r="H83" s="44" t="s">
        <v>174</v>
      </c>
      <c r="I83" s="38"/>
      <c r="L83" s="13"/>
      <c r="M83" s="13"/>
      <c r="N83" s="13"/>
      <c r="O83" s="13"/>
      <c r="P83" s="13"/>
      <c r="Q83" s="13"/>
      <c r="R83" s="13"/>
    </row>
    <row r="84" spans="1:18" ht="33.75">
      <c r="A84" s="31" t="s">
        <v>175</v>
      </c>
      <c r="B84" s="63" t="s">
        <v>176</v>
      </c>
      <c r="C84" s="40" t="str">
        <f>[2]MEMORIA!AH418</f>
        <v>un</v>
      </c>
      <c r="D84" s="41">
        <f>[2]MEMORIA!AD418</f>
        <v>3</v>
      </c>
      <c r="E84" s="42">
        <v>231.85</v>
      </c>
      <c r="F84" s="43">
        <f t="shared" si="11"/>
        <v>279.33</v>
      </c>
      <c r="G84" s="43">
        <f t="shared" si="12"/>
        <v>837.99</v>
      </c>
      <c r="H84" s="44" t="s">
        <v>177</v>
      </c>
      <c r="I84" s="38"/>
      <c r="L84" s="13"/>
      <c r="M84" s="13"/>
      <c r="N84" s="13"/>
      <c r="O84" s="13"/>
      <c r="P84" s="13"/>
      <c r="Q84" s="13"/>
      <c r="R84" s="13"/>
    </row>
    <row r="85" spans="1:18" ht="22.5">
      <c r="A85" s="31" t="s">
        <v>178</v>
      </c>
      <c r="B85" s="50" t="s">
        <v>179</v>
      </c>
      <c r="C85" s="40" t="s">
        <v>87</v>
      </c>
      <c r="D85" s="41">
        <f>[2]MEMORIA!AD422</f>
        <v>5</v>
      </c>
      <c r="E85" s="42">
        <v>160.62</v>
      </c>
      <c r="F85" s="43">
        <f t="shared" si="11"/>
        <v>193.51</v>
      </c>
      <c r="G85" s="43">
        <f t="shared" si="12"/>
        <v>967.55</v>
      </c>
      <c r="H85" s="44" t="s">
        <v>180</v>
      </c>
      <c r="I85" s="38"/>
      <c r="L85" s="13"/>
      <c r="M85" s="13"/>
      <c r="N85" s="13"/>
      <c r="O85" s="13"/>
      <c r="P85" s="13"/>
      <c r="Q85" s="13"/>
      <c r="R85" s="13"/>
    </row>
    <row r="86" spans="1:18">
      <c r="A86" s="31" t="s">
        <v>181</v>
      </c>
      <c r="B86" s="46" t="s">
        <v>182</v>
      </c>
      <c r="C86" s="40" t="str">
        <f>[2]MEMORIA!AH427</f>
        <v>un</v>
      </c>
      <c r="D86" s="41">
        <f>[2]MEMORIA!AD427</f>
        <v>2</v>
      </c>
      <c r="E86" s="42">
        <v>547.93000000000006</v>
      </c>
      <c r="F86" s="43">
        <f t="shared" si="11"/>
        <v>660.15</v>
      </c>
      <c r="G86" s="43">
        <f t="shared" si="12"/>
        <v>1320.3</v>
      </c>
      <c r="H86" s="86" t="s">
        <v>23</v>
      </c>
      <c r="I86" s="38"/>
      <c r="L86" s="13"/>
      <c r="M86" s="13"/>
      <c r="N86" s="13"/>
      <c r="O86" s="13"/>
      <c r="P86" s="13"/>
      <c r="Q86" s="13"/>
      <c r="R86" s="13"/>
    </row>
    <row r="87" spans="1:18" ht="6.6" customHeight="1">
      <c r="A87" s="17"/>
      <c r="B87" s="18"/>
      <c r="C87" s="19"/>
      <c r="D87" s="20"/>
      <c r="E87" s="21"/>
      <c r="F87" s="22"/>
      <c r="G87" s="22"/>
      <c r="H87" s="23"/>
    </row>
    <row r="88" spans="1:18" s="29" customFormat="1">
      <c r="A88" s="14" t="s">
        <v>183</v>
      </c>
      <c r="B88" s="24" t="s">
        <v>184</v>
      </c>
      <c r="C88" s="14"/>
      <c r="D88" s="25"/>
      <c r="E88" s="26"/>
      <c r="F88" s="26"/>
      <c r="G88" s="27">
        <f>SUM(G89:G96)</f>
        <v>9860.7599999999984</v>
      </c>
      <c r="H88" s="28"/>
      <c r="J88" s="30"/>
    </row>
    <row r="89" spans="1:18">
      <c r="A89" s="74" t="s">
        <v>185</v>
      </c>
      <c r="B89" s="66" t="s">
        <v>186</v>
      </c>
      <c r="C89" s="58" t="s">
        <v>87</v>
      </c>
      <c r="D89" s="100">
        <v>8</v>
      </c>
      <c r="E89" s="42">
        <v>344.01</v>
      </c>
      <c r="F89" s="43">
        <f t="shared" ref="F89:F96" si="13">ROUND(E89*(1+$H$7),2)</f>
        <v>414.46</v>
      </c>
      <c r="G89" s="43">
        <f t="shared" ref="G89:G96" si="14">ROUND(D89*F89,2)</f>
        <v>3315.68</v>
      </c>
      <c r="H89" s="44" t="s">
        <v>187</v>
      </c>
      <c r="I89" s="38"/>
      <c r="L89" s="13"/>
      <c r="M89" s="13"/>
      <c r="N89" s="13"/>
      <c r="O89" s="13"/>
      <c r="P89" s="13"/>
      <c r="Q89" s="13"/>
      <c r="R89" s="13"/>
    </row>
    <row r="90" spans="1:18" ht="22.5">
      <c r="A90" s="74" t="s">
        <v>188</v>
      </c>
      <c r="B90" s="63" t="s">
        <v>189</v>
      </c>
      <c r="C90" s="58" t="s">
        <v>87</v>
      </c>
      <c r="D90" s="100">
        <v>8</v>
      </c>
      <c r="E90" s="42">
        <v>99.88</v>
      </c>
      <c r="F90" s="43">
        <f t="shared" si="13"/>
        <v>120.34</v>
      </c>
      <c r="G90" s="43">
        <f t="shared" si="14"/>
        <v>962.72</v>
      </c>
      <c r="H90" s="44" t="s">
        <v>190</v>
      </c>
      <c r="I90" s="38"/>
      <c r="L90" s="98"/>
      <c r="M90" s="98"/>
      <c r="N90" s="98"/>
      <c r="O90" s="98"/>
      <c r="P90" s="98"/>
      <c r="Q90" s="98"/>
      <c r="R90" s="98"/>
    </row>
    <row r="91" spans="1:18" ht="33.75">
      <c r="A91" s="74" t="s">
        <v>191</v>
      </c>
      <c r="B91" s="63" t="s">
        <v>192</v>
      </c>
      <c r="C91" s="58" t="str">
        <f>[2]MEMORIA!AH440</f>
        <v>un</v>
      </c>
      <c r="D91" s="100">
        <v>2</v>
      </c>
      <c r="E91" s="42">
        <v>436.42</v>
      </c>
      <c r="F91" s="43">
        <f t="shared" si="13"/>
        <v>525.79999999999995</v>
      </c>
      <c r="G91" s="43">
        <f t="shared" si="14"/>
        <v>1051.5999999999999</v>
      </c>
      <c r="H91" s="44" t="s">
        <v>193</v>
      </c>
      <c r="I91" s="38"/>
      <c r="L91" s="98"/>
      <c r="M91" s="98"/>
      <c r="N91" s="98"/>
      <c r="O91" s="98"/>
      <c r="P91" s="98"/>
      <c r="Q91" s="98"/>
      <c r="R91" s="98"/>
    </row>
    <row r="92" spans="1:18">
      <c r="A92" s="74" t="s">
        <v>194</v>
      </c>
      <c r="B92" s="66" t="s">
        <v>195</v>
      </c>
      <c r="C92" s="58" t="s">
        <v>87</v>
      </c>
      <c r="D92" s="100">
        <f>[2]MEMORIA!AD444</f>
        <v>4</v>
      </c>
      <c r="E92" s="42">
        <v>23.16</v>
      </c>
      <c r="F92" s="43">
        <f t="shared" si="13"/>
        <v>27.9</v>
      </c>
      <c r="G92" s="43">
        <f t="shared" si="14"/>
        <v>111.6</v>
      </c>
      <c r="H92" s="44" t="s">
        <v>196</v>
      </c>
      <c r="I92" s="38"/>
      <c r="L92" s="98"/>
      <c r="M92" s="98"/>
      <c r="N92" s="98"/>
      <c r="O92" s="98"/>
      <c r="P92" s="98"/>
      <c r="Q92" s="98"/>
      <c r="R92" s="98"/>
    </row>
    <row r="93" spans="1:18">
      <c r="A93" s="74" t="s">
        <v>197</v>
      </c>
      <c r="B93" s="66" t="s">
        <v>198</v>
      </c>
      <c r="C93" s="58" t="s">
        <v>87</v>
      </c>
      <c r="D93" s="100">
        <f>[2]MEMORIA!AD448</f>
        <v>11</v>
      </c>
      <c r="E93" s="42">
        <v>29.74</v>
      </c>
      <c r="F93" s="43">
        <f t="shared" si="13"/>
        <v>35.83</v>
      </c>
      <c r="G93" s="43">
        <f t="shared" si="14"/>
        <v>394.13</v>
      </c>
      <c r="H93" s="44" t="s">
        <v>199</v>
      </c>
      <c r="I93" s="38"/>
      <c r="L93" s="13"/>
      <c r="M93" s="13"/>
      <c r="N93" s="13"/>
      <c r="O93" s="13"/>
      <c r="P93" s="13"/>
      <c r="Q93" s="13"/>
      <c r="R93" s="13"/>
    </row>
    <row r="94" spans="1:18">
      <c r="A94" s="74" t="s">
        <v>200</v>
      </c>
      <c r="B94" s="66" t="s">
        <v>201</v>
      </c>
      <c r="C94" s="58" t="s">
        <v>87</v>
      </c>
      <c r="D94" s="100">
        <f>[2]MEMORIA!AD454</f>
        <v>11</v>
      </c>
      <c r="E94" s="42">
        <v>22.65</v>
      </c>
      <c r="F94" s="43">
        <f t="shared" si="13"/>
        <v>27.29</v>
      </c>
      <c r="G94" s="43">
        <f t="shared" si="14"/>
        <v>300.19</v>
      </c>
      <c r="H94" s="44" t="s">
        <v>202</v>
      </c>
      <c r="I94" s="38"/>
      <c r="L94" s="13"/>
      <c r="M94" s="13"/>
      <c r="N94" s="13"/>
      <c r="O94" s="13"/>
      <c r="P94" s="13"/>
      <c r="Q94" s="13"/>
      <c r="R94" s="13"/>
    </row>
    <row r="95" spans="1:18" ht="33.75">
      <c r="A95" s="74" t="s">
        <v>203</v>
      </c>
      <c r="B95" s="63" t="s">
        <v>204</v>
      </c>
      <c r="C95" s="88" t="s">
        <v>71</v>
      </c>
      <c r="D95" s="89">
        <v>2.4</v>
      </c>
      <c r="E95" s="42">
        <v>782.69999999999993</v>
      </c>
      <c r="F95" s="42">
        <f t="shared" si="13"/>
        <v>943</v>
      </c>
      <c r="G95" s="43">
        <f t="shared" si="14"/>
        <v>2263.1999999999998</v>
      </c>
      <c r="H95" s="44" t="s">
        <v>23</v>
      </c>
      <c r="I95" s="38"/>
    </row>
    <row r="96" spans="1:18" ht="33.75">
      <c r="A96" s="74" t="s">
        <v>205</v>
      </c>
      <c r="B96" s="63" t="s">
        <v>206</v>
      </c>
      <c r="C96" s="88" t="s">
        <v>87</v>
      </c>
      <c r="D96" s="89">
        <v>2</v>
      </c>
      <c r="E96" s="42">
        <v>606.59</v>
      </c>
      <c r="F96" s="42">
        <f t="shared" si="13"/>
        <v>730.82</v>
      </c>
      <c r="G96" s="43">
        <f t="shared" si="14"/>
        <v>1461.64</v>
      </c>
      <c r="H96" s="49" t="s">
        <v>207</v>
      </c>
      <c r="I96" s="38"/>
    </row>
    <row r="97" spans="1:18" ht="6.6" customHeight="1">
      <c r="A97" s="17"/>
      <c r="B97" s="18"/>
      <c r="C97" s="19"/>
      <c r="D97" s="20"/>
      <c r="E97" s="21"/>
      <c r="F97" s="22"/>
      <c r="G97" s="22"/>
      <c r="H97" s="23"/>
    </row>
    <row r="98" spans="1:18" s="29" customFormat="1">
      <c r="A98" s="14" t="s">
        <v>208</v>
      </c>
      <c r="B98" s="24" t="s">
        <v>209</v>
      </c>
      <c r="C98" s="14"/>
      <c r="D98" s="25"/>
      <c r="E98" s="26"/>
      <c r="F98" s="26"/>
      <c r="G98" s="27">
        <f>SUM(G99:G104)</f>
        <v>26740.03</v>
      </c>
      <c r="H98" s="28"/>
      <c r="J98" s="30"/>
    </row>
    <row r="99" spans="1:18" s="92" customFormat="1" ht="33.75">
      <c r="A99" s="87" t="s">
        <v>210</v>
      </c>
      <c r="B99" s="63" t="s">
        <v>211</v>
      </c>
      <c r="C99" s="58" t="str">
        <f>[2]MEMORIA!AH485</f>
        <v>m²</v>
      </c>
      <c r="D99" s="89">
        <f>[2]MEMORIA!AD485</f>
        <v>4.08</v>
      </c>
      <c r="E99" s="42">
        <v>31.78</v>
      </c>
      <c r="F99" s="42">
        <f t="shared" ref="F99:F104" si="15">ROUND(E99*(1+$H$7),2)</f>
        <v>38.29</v>
      </c>
      <c r="G99" s="43">
        <f t="shared" ref="G99:G104" si="16">ROUND(D99*F99,2)</f>
        <v>156.22</v>
      </c>
      <c r="H99" s="44" t="s">
        <v>23</v>
      </c>
      <c r="I99" s="90"/>
      <c r="J99" s="91"/>
    </row>
    <row r="100" spans="1:18" s="92" customFormat="1">
      <c r="A100" s="87" t="s">
        <v>212</v>
      </c>
      <c r="B100" s="66" t="s">
        <v>213</v>
      </c>
      <c r="C100" s="58" t="str">
        <f>[2]MEMORIA!AH488</f>
        <v>m</v>
      </c>
      <c r="D100" s="89">
        <f>[2]MEMORIA!AD488</f>
        <v>30.919999999999998</v>
      </c>
      <c r="E100" s="42">
        <v>313.81</v>
      </c>
      <c r="F100" s="42">
        <f t="shared" si="15"/>
        <v>378.08</v>
      </c>
      <c r="G100" s="43">
        <f t="shared" si="16"/>
        <v>11690.23</v>
      </c>
      <c r="H100" s="47" t="s">
        <v>214</v>
      </c>
      <c r="I100" s="90"/>
      <c r="J100" s="91"/>
    </row>
    <row r="101" spans="1:18" s="92" customFormat="1">
      <c r="A101" s="87" t="s">
        <v>215</v>
      </c>
      <c r="B101" s="66" t="s">
        <v>216</v>
      </c>
      <c r="C101" s="101" t="str">
        <f>[2]MEMORIA!AH494</f>
        <v>m²</v>
      </c>
      <c r="D101" s="89">
        <f>[2]MEMORIA!AD494</f>
        <v>65.364000000000004</v>
      </c>
      <c r="E101" s="42">
        <v>8.86</v>
      </c>
      <c r="F101" s="42">
        <f t="shared" si="15"/>
        <v>10.67</v>
      </c>
      <c r="G101" s="43">
        <f t="shared" si="16"/>
        <v>697.43</v>
      </c>
      <c r="H101" s="49">
        <v>98504</v>
      </c>
      <c r="I101" s="90"/>
      <c r="J101" s="91"/>
    </row>
    <row r="102" spans="1:18" s="92" customFormat="1" ht="22.5">
      <c r="A102" s="87" t="s">
        <v>217</v>
      </c>
      <c r="B102" s="63" t="s">
        <v>218</v>
      </c>
      <c r="C102" s="58" t="str">
        <f>[2]MEMORIA!AH499</f>
        <v>m²</v>
      </c>
      <c r="D102" s="89">
        <f>[2]MEMORIA!AD499</f>
        <v>20</v>
      </c>
      <c r="E102" s="42">
        <v>438.51</v>
      </c>
      <c r="F102" s="43">
        <f t="shared" si="15"/>
        <v>528.32000000000005</v>
      </c>
      <c r="G102" s="43">
        <f t="shared" si="16"/>
        <v>10566.4</v>
      </c>
      <c r="H102" s="44" t="s">
        <v>219</v>
      </c>
      <c r="I102" s="90"/>
      <c r="J102" s="91"/>
    </row>
    <row r="103" spans="1:18" s="91" customFormat="1">
      <c r="A103" s="87" t="s">
        <v>220</v>
      </c>
      <c r="B103" s="66" t="s">
        <v>221</v>
      </c>
      <c r="C103" s="58" t="s">
        <v>87</v>
      </c>
      <c r="D103" s="89">
        <v>4</v>
      </c>
      <c r="E103" s="42">
        <f>[2]composição!F55</f>
        <v>96.509999999999991</v>
      </c>
      <c r="F103" s="42">
        <f t="shared" si="15"/>
        <v>116.28</v>
      </c>
      <c r="G103" s="43">
        <f t="shared" si="16"/>
        <v>465.12</v>
      </c>
      <c r="H103" s="44" t="s">
        <v>222</v>
      </c>
      <c r="I103" s="102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1:18" s="1" customFormat="1">
      <c r="A104" s="103" t="s">
        <v>223</v>
      </c>
      <c r="B104" s="46" t="s">
        <v>224</v>
      </c>
      <c r="C104" s="104" t="s">
        <v>16</v>
      </c>
      <c r="D104" s="105">
        <f>[2]MEMORIA!AD513</f>
        <v>1369.97</v>
      </c>
      <c r="E104" s="106">
        <v>1.92</v>
      </c>
      <c r="F104" s="61">
        <f t="shared" si="15"/>
        <v>2.31</v>
      </c>
      <c r="G104" s="61">
        <f t="shared" si="16"/>
        <v>3164.63</v>
      </c>
      <c r="H104" s="44" t="s">
        <v>23</v>
      </c>
      <c r="I104" s="62"/>
      <c r="J104" s="2"/>
    </row>
    <row r="105" spans="1:18" ht="6.6" customHeight="1">
      <c r="A105" s="17"/>
      <c r="B105" s="18"/>
      <c r="C105" s="19"/>
      <c r="D105" s="20"/>
      <c r="E105" s="21"/>
      <c r="F105" s="22"/>
      <c r="G105" s="22"/>
      <c r="H105" s="23"/>
    </row>
    <row r="106" spans="1:18" ht="15" customHeight="1">
      <c r="A106" s="76"/>
      <c r="B106" s="14" t="s">
        <v>225</v>
      </c>
      <c r="C106" s="107"/>
      <c r="D106" s="108"/>
      <c r="E106" s="109"/>
      <c r="F106" s="110" t="s">
        <v>226</v>
      </c>
      <c r="G106" s="110">
        <f>G98+G88+G79+G65+G58+G53+G46+G40+G35+G29+G24+G16+G11</f>
        <v>1320999.5499999998</v>
      </c>
      <c r="H106" s="111"/>
    </row>
    <row r="107" spans="1:18" ht="15" customHeight="1">
      <c r="E107" s="45"/>
      <c r="F107" s="11"/>
      <c r="G107" s="112"/>
      <c r="H107" s="113"/>
    </row>
    <row r="108" spans="1:18" ht="15" customHeight="1">
      <c r="E108" s="112"/>
      <c r="F108" s="112"/>
      <c r="G108" s="112"/>
      <c r="H108" s="113"/>
    </row>
    <row r="109" spans="1:18" ht="15" customHeight="1">
      <c r="E109" s="112"/>
      <c r="F109" s="112"/>
      <c r="G109" s="112"/>
      <c r="H109" s="113"/>
    </row>
    <row r="110" spans="1:18" ht="15" customHeight="1">
      <c r="E110" s="112"/>
      <c r="F110" s="112"/>
      <c r="G110" s="112"/>
      <c r="H110" s="113"/>
    </row>
    <row r="111" spans="1:18" ht="15" customHeight="1"/>
    <row r="112" spans="1:18" ht="15" customHeight="1"/>
    <row r="113" spans="5:8" ht="15" customHeight="1"/>
    <row r="114" spans="5:8" ht="15" customHeight="1">
      <c r="E114" s="112"/>
      <c r="F114" s="112"/>
      <c r="G114" s="112"/>
      <c r="H114" s="113"/>
    </row>
    <row r="115" spans="5:8" ht="15" customHeight="1">
      <c r="E115" s="112"/>
      <c r="F115" s="112"/>
      <c r="G115" s="112"/>
      <c r="H115" s="113"/>
    </row>
    <row r="116" spans="5:8" ht="15" customHeight="1">
      <c r="E116" s="112"/>
      <c r="F116" s="112"/>
      <c r="G116" s="112"/>
      <c r="H116" s="113"/>
    </row>
    <row r="117" spans="5:8" ht="15" customHeight="1">
      <c r="E117" s="112"/>
      <c r="F117" s="112"/>
      <c r="G117" s="112"/>
      <c r="H117" s="113"/>
    </row>
    <row r="118" spans="5:8" ht="15" customHeight="1">
      <c r="E118" s="112"/>
      <c r="F118" s="112"/>
      <c r="G118" s="112"/>
      <c r="H118" s="113"/>
    </row>
    <row r="119" spans="5:8" ht="15" customHeight="1">
      <c r="E119" s="112"/>
      <c r="F119" s="112"/>
      <c r="G119" s="112"/>
      <c r="H119" s="113"/>
    </row>
    <row r="120" spans="5:8" ht="15" customHeight="1">
      <c r="E120" s="112"/>
      <c r="F120" s="112"/>
      <c r="G120" s="112"/>
      <c r="H120" s="113"/>
    </row>
    <row r="121" spans="5:8" ht="15" customHeight="1">
      <c r="E121" s="112"/>
      <c r="G121" s="112"/>
    </row>
    <row r="122" spans="5:8" ht="15" customHeight="1">
      <c r="E122" s="112"/>
      <c r="G122" s="112"/>
    </row>
    <row r="123" spans="5:8" ht="15" customHeight="1"/>
    <row r="124" spans="5:8" ht="15" customHeight="1"/>
    <row r="125" spans="5:8" ht="15" customHeight="1"/>
    <row r="126" spans="5:8" ht="15" customHeight="1"/>
    <row r="127" spans="5:8" ht="15" customHeight="1"/>
    <row r="128" spans="5: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</sheetData>
  <mergeCells count="4">
    <mergeCell ref="A1:H1"/>
    <mergeCell ref="A2:H2"/>
    <mergeCell ref="A3:H3"/>
    <mergeCell ref="A5:H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6"/>
  <sheetViews>
    <sheetView topLeftCell="A13" workbookViewId="0">
      <selection activeCell="J20" sqref="J20"/>
    </sheetView>
  </sheetViews>
  <sheetFormatPr defaultColWidth="8.42578125" defaultRowHeight="12.75"/>
  <cols>
    <col min="1" max="1" width="6.7109375" style="120" customWidth="1"/>
    <col min="2" max="2" width="45.7109375" style="120" customWidth="1"/>
    <col min="3" max="3" width="12.7109375" style="120" customWidth="1"/>
    <col min="4" max="9" width="13.7109375" style="120" customWidth="1"/>
    <col min="10" max="10" width="15.7109375" style="120" customWidth="1"/>
    <col min="11" max="256" width="8.42578125" style="120"/>
    <col min="257" max="257" width="10.7109375" style="120" customWidth="1"/>
    <col min="258" max="258" width="75.7109375" style="120" customWidth="1"/>
    <col min="259" max="266" width="21.7109375" style="120" customWidth="1"/>
    <col min="267" max="512" width="8.42578125" style="120"/>
    <col min="513" max="513" width="10.7109375" style="120" customWidth="1"/>
    <col min="514" max="514" width="75.7109375" style="120" customWidth="1"/>
    <col min="515" max="522" width="21.7109375" style="120" customWidth="1"/>
    <col min="523" max="768" width="8.42578125" style="120"/>
    <col min="769" max="769" width="10.7109375" style="120" customWidth="1"/>
    <col min="770" max="770" width="75.7109375" style="120" customWidth="1"/>
    <col min="771" max="778" width="21.7109375" style="120" customWidth="1"/>
    <col min="779" max="1024" width="8.42578125" style="120"/>
    <col min="1025" max="1025" width="10.7109375" style="120" customWidth="1"/>
    <col min="1026" max="1026" width="75.7109375" style="120" customWidth="1"/>
    <col min="1027" max="1034" width="21.7109375" style="120" customWidth="1"/>
    <col min="1035" max="1280" width="8.42578125" style="120"/>
    <col min="1281" max="1281" width="10.7109375" style="120" customWidth="1"/>
    <col min="1282" max="1282" width="75.7109375" style="120" customWidth="1"/>
    <col min="1283" max="1290" width="21.7109375" style="120" customWidth="1"/>
    <col min="1291" max="1536" width="8.42578125" style="120"/>
    <col min="1537" max="1537" width="10.7109375" style="120" customWidth="1"/>
    <col min="1538" max="1538" width="75.7109375" style="120" customWidth="1"/>
    <col min="1539" max="1546" width="21.7109375" style="120" customWidth="1"/>
    <col min="1547" max="1792" width="8.42578125" style="120"/>
    <col min="1793" max="1793" width="10.7109375" style="120" customWidth="1"/>
    <col min="1794" max="1794" width="75.7109375" style="120" customWidth="1"/>
    <col min="1795" max="1802" width="21.7109375" style="120" customWidth="1"/>
    <col min="1803" max="2048" width="8.42578125" style="120"/>
    <col min="2049" max="2049" width="10.7109375" style="120" customWidth="1"/>
    <col min="2050" max="2050" width="75.7109375" style="120" customWidth="1"/>
    <col min="2051" max="2058" width="21.7109375" style="120" customWidth="1"/>
    <col min="2059" max="2304" width="8.42578125" style="120"/>
    <col min="2305" max="2305" width="10.7109375" style="120" customWidth="1"/>
    <col min="2306" max="2306" width="75.7109375" style="120" customWidth="1"/>
    <col min="2307" max="2314" width="21.7109375" style="120" customWidth="1"/>
    <col min="2315" max="2560" width="8.42578125" style="120"/>
    <col min="2561" max="2561" width="10.7109375" style="120" customWidth="1"/>
    <col min="2562" max="2562" width="75.7109375" style="120" customWidth="1"/>
    <col min="2563" max="2570" width="21.7109375" style="120" customWidth="1"/>
    <col min="2571" max="2816" width="8.42578125" style="120"/>
    <col min="2817" max="2817" width="10.7109375" style="120" customWidth="1"/>
    <col min="2818" max="2818" width="75.7109375" style="120" customWidth="1"/>
    <col min="2819" max="2826" width="21.7109375" style="120" customWidth="1"/>
    <col min="2827" max="3072" width="8.42578125" style="120"/>
    <col min="3073" max="3073" width="10.7109375" style="120" customWidth="1"/>
    <col min="3074" max="3074" width="75.7109375" style="120" customWidth="1"/>
    <col min="3075" max="3082" width="21.7109375" style="120" customWidth="1"/>
    <col min="3083" max="3328" width="8.42578125" style="120"/>
    <col min="3329" max="3329" width="10.7109375" style="120" customWidth="1"/>
    <col min="3330" max="3330" width="75.7109375" style="120" customWidth="1"/>
    <col min="3331" max="3338" width="21.7109375" style="120" customWidth="1"/>
    <col min="3339" max="3584" width="8.42578125" style="120"/>
    <col min="3585" max="3585" width="10.7109375" style="120" customWidth="1"/>
    <col min="3586" max="3586" width="75.7109375" style="120" customWidth="1"/>
    <col min="3587" max="3594" width="21.7109375" style="120" customWidth="1"/>
    <col min="3595" max="3840" width="8.42578125" style="120"/>
    <col min="3841" max="3841" width="10.7109375" style="120" customWidth="1"/>
    <col min="3842" max="3842" width="75.7109375" style="120" customWidth="1"/>
    <col min="3843" max="3850" width="21.7109375" style="120" customWidth="1"/>
    <col min="3851" max="4096" width="8.42578125" style="120"/>
    <col min="4097" max="4097" width="10.7109375" style="120" customWidth="1"/>
    <col min="4098" max="4098" width="75.7109375" style="120" customWidth="1"/>
    <col min="4099" max="4106" width="21.7109375" style="120" customWidth="1"/>
    <col min="4107" max="4352" width="8.42578125" style="120"/>
    <col min="4353" max="4353" width="10.7109375" style="120" customWidth="1"/>
    <col min="4354" max="4354" width="75.7109375" style="120" customWidth="1"/>
    <col min="4355" max="4362" width="21.7109375" style="120" customWidth="1"/>
    <col min="4363" max="4608" width="8.42578125" style="120"/>
    <col min="4609" max="4609" width="10.7109375" style="120" customWidth="1"/>
    <col min="4610" max="4610" width="75.7109375" style="120" customWidth="1"/>
    <col min="4611" max="4618" width="21.7109375" style="120" customWidth="1"/>
    <col min="4619" max="4864" width="8.42578125" style="120"/>
    <col min="4865" max="4865" width="10.7109375" style="120" customWidth="1"/>
    <col min="4866" max="4866" width="75.7109375" style="120" customWidth="1"/>
    <col min="4867" max="4874" width="21.7109375" style="120" customWidth="1"/>
    <col min="4875" max="5120" width="8.42578125" style="120"/>
    <col min="5121" max="5121" width="10.7109375" style="120" customWidth="1"/>
    <col min="5122" max="5122" width="75.7109375" style="120" customWidth="1"/>
    <col min="5123" max="5130" width="21.7109375" style="120" customWidth="1"/>
    <col min="5131" max="5376" width="8.42578125" style="120"/>
    <col min="5377" max="5377" width="10.7109375" style="120" customWidth="1"/>
    <col min="5378" max="5378" width="75.7109375" style="120" customWidth="1"/>
    <col min="5379" max="5386" width="21.7109375" style="120" customWidth="1"/>
    <col min="5387" max="5632" width="8.42578125" style="120"/>
    <col min="5633" max="5633" width="10.7109375" style="120" customWidth="1"/>
    <col min="5634" max="5634" width="75.7109375" style="120" customWidth="1"/>
    <col min="5635" max="5642" width="21.7109375" style="120" customWidth="1"/>
    <col min="5643" max="5888" width="8.42578125" style="120"/>
    <col min="5889" max="5889" width="10.7109375" style="120" customWidth="1"/>
    <col min="5890" max="5890" width="75.7109375" style="120" customWidth="1"/>
    <col min="5891" max="5898" width="21.7109375" style="120" customWidth="1"/>
    <col min="5899" max="6144" width="8.42578125" style="120"/>
    <col min="6145" max="6145" width="10.7109375" style="120" customWidth="1"/>
    <col min="6146" max="6146" width="75.7109375" style="120" customWidth="1"/>
    <col min="6147" max="6154" width="21.7109375" style="120" customWidth="1"/>
    <col min="6155" max="6400" width="8.42578125" style="120"/>
    <col min="6401" max="6401" width="10.7109375" style="120" customWidth="1"/>
    <col min="6402" max="6402" width="75.7109375" style="120" customWidth="1"/>
    <col min="6403" max="6410" width="21.7109375" style="120" customWidth="1"/>
    <col min="6411" max="6656" width="8.42578125" style="120"/>
    <col min="6657" max="6657" width="10.7109375" style="120" customWidth="1"/>
    <col min="6658" max="6658" width="75.7109375" style="120" customWidth="1"/>
    <col min="6659" max="6666" width="21.7109375" style="120" customWidth="1"/>
    <col min="6667" max="6912" width="8.42578125" style="120"/>
    <col min="6913" max="6913" width="10.7109375" style="120" customWidth="1"/>
    <col min="6914" max="6914" width="75.7109375" style="120" customWidth="1"/>
    <col min="6915" max="6922" width="21.7109375" style="120" customWidth="1"/>
    <col min="6923" max="7168" width="8.42578125" style="120"/>
    <col min="7169" max="7169" width="10.7109375" style="120" customWidth="1"/>
    <col min="7170" max="7170" width="75.7109375" style="120" customWidth="1"/>
    <col min="7171" max="7178" width="21.7109375" style="120" customWidth="1"/>
    <col min="7179" max="7424" width="8.42578125" style="120"/>
    <col min="7425" max="7425" width="10.7109375" style="120" customWidth="1"/>
    <col min="7426" max="7426" width="75.7109375" style="120" customWidth="1"/>
    <col min="7427" max="7434" width="21.7109375" style="120" customWidth="1"/>
    <col min="7435" max="7680" width="8.42578125" style="120"/>
    <col min="7681" max="7681" width="10.7109375" style="120" customWidth="1"/>
    <col min="7682" max="7682" width="75.7109375" style="120" customWidth="1"/>
    <col min="7683" max="7690" width="21.7109375" style="120" customWidth="1"/>
    <col min="7691" max="7936" width="8.42578125" style="120"/>
    <col min="7937" max="7937" width="10.7109375" style="120" customWidth="1"/>
    <col min="7938" max="7938" width="75.7109375" style="120" customWidth="1"/>
    <col min="7939" max="7946" width="21.7109375" style="120" customWidth="1"/>
    <col min="7947" max="8192" width="8.42578125" style="120"/>
    <col min="8193" max="8193" width="10.7109375" style="120" customWidth="1"/>
    <col min="8194" max="8194" width="75.7109375" style="120" customWidth="1"/>
    <col min="8195" max="8202" width="21.7109375" style="120" customWidth="1"/>
    <col min="8203" max="8448" width="8.42578125" style="120"/>
    <col min="8449" max="8449" width="10.7109375" style="120" customWidth="1"/>
    <col min="8450" max="8450" width="75.7109375" style="120" customWidth="1"/>
    <col min="8451" max="8458" width="21.7109375" style="120" customWidth="1"/>
    <col min="8459" max="8704" width="8.42578125" style="120"/>
    <col min="8705" max="8705" width="10.7109375" style="120" customWidth="1"/>
    <col min="8706" max="8706" width="75.7109375" style="120" customWidth="1"/>
    <col min="8707" max="8714" width="21.7109375" style="120" customWidth="1"/>
    <col min="8715" max="8960" width="8.42578125" style="120"/>
    <col min="8961" max="8961" width="10.7109375" style="120" customWidth="1"/>
    <col min="8962" max="8962" width="75.7109375" style="120" customWidth="1"/>
    <col min="8963" max="8970" width="21.7109375" style="120" customWidth="1"/>
    <col min="8971" max="9216" width="8.42578125" style="120"/>
    <col min="9217" max="9217" width="10.7109375" style="120" customWidth="1"/>
    <col min="9218" max="9218" width="75.7109375" style="120" customWidth="1"/>
    <col min="9219" max="9226" width="21.7109375" style="120" customWidth="1"/>
    <col min="9227" max="9472" width="8.42578125" style="120"/>
    <col min="9473" max="9473" width="10.7109375" style="120" customWidth="1"/>
    <col min="9474" max="9474" width="75.7109375" style="120" customWidth="1"/>
    <col min="9475" max="9482" width="21.7109375" style="120" customWidth="1"/>
    <col min="9483" max="9728" width="8.42578125" style="120"/>
    <col min="9729" max="9729" width="10.7109375" style="120" customWidth="1"/>
    <col min="9730" max="9730" width="75.7109375" style="120" customWidth="1"/>
    <col min="9731" max="9738" width="21.7109375" style="120" customWidth="1"/>
    <col min="9739" max="9984" width="8.42578125" style="120"/>
    <col min="9985" max="9985" width="10.7109375" style="120" customWidth="1"/>
    <col min="9986" max="9986" width="75.7109375" style="120" customWidth="1"/>
    <col min="9987" max="9994" width="21.7109375" style="120" customWidth="1"/>
    <col min="9995" max="10240" width="8.42578125" style="120"/>
    <col min="10241" max="10241" width="10.7109375" style="120" customWidth="1"/>
    <col min="10242" max="10242" width="75.7109375" style="120" customWidth="1"/>
    <col min="10243" max="10250" width="21.7109375" style="120" customWidth="1"/>
    <col min="10251" max="10496" width="8.42578125" style="120"/>
    <col min="10497" max="10497" width="10.7109375" style="120" customWidth="1"/>
    <col min="10498" max="10498" width="75.7109375" style="120" customWidth="1"/>
    <col min="10499" max="10506" width="21.7109375" style="120" customWidth="1"/>
    <col min="10507" max="10752" width="8.42578125" style="120"/>
    <col min="10753" max="10753" width="10.7109375" style="120" customWidth="1"/>
    <col min="10754" max="10754" width="75.7109375" style="120" customWidth="1"/>
    <col min="10755" max="10762" width="21.7109375" style="120" customWidth="1"/>
    <col min="10763" max="11008" width="8.42578125" style="120"/>
    <col min="11009" max="11009" width="10.7109375" style="120" customWidth="1"/>
    <col min="11010" max="11010" width="75.7109375" style="120" customWidth="1"/>
    <col min="11011" max="11018" width="21.7109375" style="120" customWidth="1"/>
    <col min="11019" max="11264" width="8.42578125" style="120"/>
    <col min="11265" max="11265" width="10.7109375" style="120" customWidth="1"/>
    <col min="11266" max="11266" width="75.7109375" style="120" customWidth="1"/>
    <col min="11267" max="11274" width="21.7109375" style="120" customWidth="1"/>
    <col min="11275" max="11520" width="8.42578125" style="120"/>
    <col min="11521" max="11521" width="10.7109375" style="120" customWidth="1"/>
    <col min="11522" max="11522" width="75.7109375" style="120" customWidth="1"/>
    <col min="11523" max="11530" width="21.7109375" style="120" customWidth="1"/>
    <col min="11531" max="11776" width="8.42578125" style="120"/>
    <col min="11777" max="11777" width="10.7109375" style="120" customWidth="1"/>
    <col min="11778" max="11778" width="75.7109375" style="120" customWidth="1"/>
    <col min="11779" max="11786" width="21.7109375" style="120" customWidth="1"/>
    <col min="11787" max="12032" width="8.42578125" style="120"/>
    <col min="12033" max="12033" width="10.7109375" style="120" customWidth="1"/>
    <col min="12034" max="12034" width="75.7109375" style="120" customWidth="1"/>
    <col min="12035" max="12042" width="21.7109375" style="120" customWidth="1"/>
    <col min="12043" max="12288" width="8.42578125" style="120"/>
    <col min="12289" max="12289" width="10.7109375" style="120" customWidth="1"/>
    <col min="12290" max="12290" width="75.7109375" style="120" customWidth="1"/>
    <col min="12291" max="12298" width="21.7109375" style="120" customWidth="1"/>
    <col min="12299" max="12544" width="8.42578125" style="120"/>
    <col min="12545" max="12545" width="10.7109375" style="120" customWidth="1"/>
    <col min="12546" max="12546" width="75.7109375" style="120" customWidth="1"/>
    <col min="12547" max="12554" width="21.7109375" style="120" customWidth="1"/>
    <col min="12555" max="12800" width="8.42578125" style="120"/>
    <col min="12801" max="12801" width="10.7109375" style="120" customWidth="1"/>
    <col min="12802" max="12802" width="75.7109375" style="120" customWidth="1"/>
    <col min="12803" max="12810" width="21.7109375" style="120" customWidth="1"/>
    <col min="12811" max="13056" width="8.42578125" style="120"/>
    <col min="13057" max="13057" width="10.7109375" style="120" customWidth="1"/>
    <col min="13058" max="13058" width="75.7109375" style="120" customWidth="1"/>
    <col min="13059" max="13066" width="21.7109375" style="120" customWidth="1"/>
    <col min="13067" max="13312" width="8.42578125" style="120"/>
    <col min="13313" max="13313" width="10.7109375" style="120" customWidth="1"/>
    <col min="13314" max="13314" width="75.7109375" style="120" customWidth="1"/>
    <col min="13315" max="13322" width="21.7109375" style="120" customWidth="1"/>
    <col min="13323" max="13568" width="8.42578125" style="120"/>
    <col min="13569" max="13569" width="10.7109375" style="120" customWidth="1"/>
    <col min="13570" max="13570" width="75.7109375" style="120" customWidth="1"/>
    <col min="13571" max="13578" width="21.7109375" style="120" customWidth="1"/>
    <col min="13579" max="13824" width="8.42578125" style="120"/>
    <col min="13825" max="13825" width="10.7109375" style="120" customWidth="1"/>
    <col min="13826" max="13826" width="75.7109375" style="120" customWidth="1"/>
    <col min="13827" max="13834" width="21.7109375" style="120" customWidth="1"/>
    <col min="13835" max="14080" width="8.42578125" style="120"/>
    <col min="14081" max="14081" width="10.7109375" style="120" customWidth="1"/>
    <col min="14082" max="14082" width="75.7109375" style="120" customWidth="1"/>
    <col min="14083" max="14090" width="21.7109375" style="120" customWidth="1"/>
    <col min="14091" max="14336" width="8.42578125" style="120"/>
    <col min="14337" max="14337" width="10.7109375" style="120" customWidth="1"/>
    <col min="14338" max="14338" width="75.7109375" style="120" customWidth="1"/>
    <col min="14339" max="14346" width="21.7109375" style="120" customWidth="1"/>
    <col min="14347" max="14592" width="8.42578125" style="120"/>
    <col min="14593" max="14593" width="10.7109375" style="120" customWidth="1"/>
    <col min="14594" max="14594" width="75.7109375" style="120" customWidth="1"/>
    <col min="14595" max="14602" width="21.7109375" style="120" customWidth="1"/>
    <col min="14603" max="14848" width="8.42578125" style="120"/>
    <col min="14849" max="14849" width="10.7109375" style="120" customWidth="1"/>
    <col min="14850" max="14850" width="75.7109375" style="120" customWidth="1"/>
    <col min="14851" max="14858" width="21.7109375" style="120" customWidth="1"/>
    <col min="14859" max="15104" width="8.42578125" style="120"/>
    <col min="15105" max="15105" width="10.7109375" style="120" customWidth="1"/>
    <col min="15106" max="15106" width="75.7109375" style="120" customWidth="1"/>
    <col min="15107" max="15114" width="21.7109375" style="120" customWidth="1"/>
    <col min="15115" max="15360" width="8.42578125" style="120"/>
    <col min="15361" max="15361" width="10.7109375" style="120" customWidth="1"/>
    <col min="15362" max="15362" width="75.7109375" style="120" customWidth="1"/>
    <col min="15363" max="15370" width="21.7109375" style="120" customWidth="1"/>
    <col min="15371" max="15616" width="8.42578125" style="120"/>
    <col min="15617" max="15617" width="10.7109375" style="120" customWidth="1"/>
    <col min="15618" max="15618" width="75.7109375" style="120" customWidth="1"/>
    <col min="15619" max="15626" width="21.7109375" style="120" customWidth="1"/>
    <col min="15627" max="15872" width="8.42578125" style="120"/>
    <col min="15873" max="15873" width="10.7109375" style="120" customWidth="1"/>
    <col min="15874" max="15874" width="75.7109375" style="120" customWidth="1"/>
    <col min="15875" max="15882" width="21.7109375" style="120" customWidth="1"/>
    <col min="15883" max="16128" width="8.42578125" style="120"/>
    <col min="16129" max="16129" width="10.7109375" style="120" customWidth="1"/>
    <col min="16130" max="16130" width="75.7109375" style="120" customWidth="1"/>
    <col min="16131" max="16138" width="21.7109375" style="120" customWidth="1"/>
    <col min="16139" max="16384" width="8.42578125" style="120"/>
  </cols>
  <sheetData>
    <row r="1" spans="1:15" s="115" customFormat="1" ht="20.100000000000001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14"/>
      <c r="L1" s="114"/>
      <c r="M1" s="114"/>
      <c r="N1" s="114"/>
      <c r="O1" s="114"/>
    </row>
    <row r="2" spans="1:15" s="115" customFormat="1" ht="20.100000000000001" customHeight="1">
      <c r="A2" s="177" t="str">
        <f>[1]PLANILHA!A2</f>
        <v>OBRA: CONSTRUÇÃO DO GINÁSIO POLIESPORTIVO DA E.M.E.F. MANOEL FERNANDES</v>
      </c>
      <c r="B2" s="177"/>
      <c r="C2" s="177"/>
      <c r="D2" s="177"/>
      <c r="E2" s="177"/>
      <c r="F2" s="177"/>
      <c r="G2" s="177"/>
      <c r="H2" s="177"/>
      <c r="I2" s="177"/>
      <c r="J2" s="177"/>
      <c r="K2" s="114"/>
      <c r="L2" s="114"/>
      <c r="M2" s="114"/>
      <c r="N2" s="114"/>
      <c r="O2" s="114"/>
    </row>
    <row r="3" spans="1:15" s="117" customFormat="1" ht="20.100000000000001" customHeight="1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16"/>
      <c r="L3" s="116"/>
      <c r="M3" s="116"/>
      <c r="N3" s="116"/>
      <c r="O3" s="116"/>
    </row>
    <row r="4" spans="1:15" s="118" customFormat="1" ht="15" customHeight="1">
      <c r="A4" s="179"/>
      <c r="B4" s="179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5" s="119" customFormat="1" ht="18" customHeight="1" thickBot="1">
      <c r="A5" s="180" t="s">
        <v>227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5" ht="21.95" customHeight="1" thickBot="1">
      <c r="A6" s="181" t="s">
        <v>228</v>
      </c>
      <c r="B6" s="168" t="s">
        <v>229</v>
      </c>
      <c r="C6" s="169"/>
      <c r="D6" s="183" t="s">
        <v>230</v>
      </c>
      <c r="E6" s="184"/>
      <c r="F6" s="184"/>
      <c r="G6" s="184"/>
      <c r="H6" s="184"/>
      <c r="I6" s="185"/>
      <c r="J6" s="181" t="s">
        <v>231</v>
      </c>
    </row>
    <row r="7" spans="1:15" ht="21.95" customHeight="1" thickBot="1">
      <c r="A7" s="182"/>
      <c r="B7" s="172"/>
      <c r="C7" s="173"/>
      <c r="D7" s="121">
        <v>30</v>
      </c>
      <c r="E7" s="121">
        <v>60</v>
      </c>
      <c r="F7" s="121">
        <v>90</v>
      </c>
      <c r="G7" s="121">
        <v>120</v>
      </c>
      <c r="H7" s="121">
        <v>150</v>
      </c>
      <c r="I7" s="165">
        <v>180</v>
      </c>
      <c r="J7" s="182"/>
    </row>
    <row r="8" spans="1:15" ht="20.100000000000001" customHeight="1">
      <c r="A8" s="122"/>
      <c r="B8" s="123"/>
      <c r="C8" s="124" t="s">
        <v>232</v>
      </c>
      <c r="D8" s="125">
        <v>1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1</v>
      </c>
    </row>
    <row r="9" spans="1:15" ht="20.100000000000001" customHeight="1">
      <c r="A9" s="126" t="s">
        <v>233</v>
      </c>
      <c r="B9" s="127" t="str">
        <f>[2]PLANILHA!B8</f>
        <v>SERVIÇOS PRELIMINARES</v>
      </c>
      <c r="C9" s="128" t="s">
        <v>230</v>
      </c>
      <c r="D9" s="129"/>
      <c r="E9" s="129"/>
      <c r="F9" s="129"/>
      <c r="G9" s="129"/>
      <c r="H9" s="129"/>
      <c r="I9" s="129"/>
      <c r="J9" s="130"/>
    </row>
    <row r="10" spans="1:15" ht="20.100000000000001" customHeight="1" thickBot="1">
      <c r="A10" s="131"/>
      <c r="B10" s="132"/>
      <c r="C10" s="133" t="s">
        <v>234</v>
      </c>
      <c r="D10" s="134">
        <f>J10*D8</f>
        <v>46526.270000000004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35">
        <v>46526.270000000004</v>
      </c>
    </row>
    <row r="11" spans="1:15" ht="20.100000000000001" customHeight="1">
      <c r="A11" s="122"/>
      <c r="B11" s="123"/>
      <c r="C11" s="124" t="s">
        <v>232</v>
      </c>
      <c r="D11" s="125">
        <v>0.7</v>
      </c>
      <c r="E11" s="125">
        <v>0.3</v>
      </c>
      <c r="F11" s="125">
        <v>0</v>
      </c>
      <c r="G11" s="125">
        <v>0</v>
      </c>
      <c r="H11" s="125">
        <v>0</v>
      </c>
      <c r="I11" s="125">
        <v>0</v>
      </c>
      <c r="J11" s="125">
        <v>1</v>
      </c>
    </row>
    <row r="12" spans="1:15" ht="20.100000000000001" customHeight="1">
      <c r="A12" s="126" t="s">
        <v>235</v>
      </c>
      <c r="B12" s="127" t="str">
        <f>[2]PLANILHA!B13</f>
        <v>FUNDAÇÕES E MOVIMENTO DE TERRA</v>
      </c>
      <c r="C12" s="128" t="s">
        <v>230</v>
      </c>
      <c r="D12" s="129"/>
      <c r="E12" s="129"/>
      <c r="F12" s="129"/>
      <c r="G12" s="129"/>
      <c r="H12" s="129"/>
      <c r="I12" s="129"/>
      <c r="J12" s="130"/>
    </row>
    <row r="13" spans="1:15" ht="20.100000000000001" customHeight="1" thickBot="1">
      <c r="A13" s="131"/>
      <c r="B13" s="132"/>
      <c r="C13" s="133" t="s">
        <v>234</v>
      </c>
      <c r="D13" s="134">
        <f>J13*D11</f>
        <v>174053.67699999997</v>
      </c>
      <c r="E13" s="134">
        <f>J13*E11</f>
        <v>74594.43299999999</v>
      </c>
      <c r="F13" s="134">
        <v>0</v>
      </c>
      <c r="G13" s="134">
        <v>0</v>
      </c>
      <c r="H13" s="134">
        <v>0</v>
      </c>
      <c r="I13" s="134">
        <v>0</v>
      </c>
      <c r="J13" s="135">
        <v>248648.11</v>
      </c>
    </row>
    <row r="14" spans="1:15" ht="20.100000000000001" customHeight="1">
      <c r="A14" s="122"/>
      <c r="B14" s="123"/>
      <c r="C14" s="124" t="s">
        <v>232</v>
      </c>
      <c r="D14" s="125">
        <v>0.2</v>
      </c>
      <c r="E14" s="125">
        <v>0.4</v>
      </c>
      <c r="F14" s="125">
        <v>0.4</v>
      </c>
      <c r="G14" s="125">
        <v>0</v>
      </c>
      <c r="H14" s="125">
        <v>0</v>
      </c>
      <c r="I14" s="125">
        <v>0</v>
      </c>
      <c r="J14" s="125">
        <v>1</v>
      </c>
    </row>
    <row r="15" spans="1:15" ht="20.100000000000001" customHeight="1">
      <c r="A15" s="126" t="s">
        <v>236</v>
      </c>
      <c r="B15" s="127" t="str">
        <f>[2]PLANILHA!B21</f>
        <v>ELEVAÇÃO</v>
      </c>
      <c r="C15" s="128" t="s">
        <v>230</v>
      </c>
      <c r="D15" s="129"/>
      <c r="E15" s="129"/>
      <c r="F15" s="129"/>
      <c r="G15" s="129"/>
      <c r="H15" s="129"/>
      <c r="I15" s="129"/>
      <c r="J15" s="130"/>
    </row>
    <row r="16" spans="1:15" ht="20.100000000000001" customHeight="1" thickBot="1">
      <c r="A16" s="131"/>
      <c r="B16" s="132"/>
      <c r="C16" s="133" t="s">
        <v>234</v>
      </c>
      <c r="D16" s="134">
        <f>J16*D14</f>
        <v>11438.592000000001</v>
      </c>
      <c r="E16" s="134">
        <f>J16*E14</f>
        <v>22877.184000000001</v>
      </c>
      <c r="F16" s="134">
        <f>J16*F14</f>
        <v>22877.184000000001</v>
      </c>
      <c r="G16" s="134">
        <v>0</v>
      </c>
      <c r="H16" s="134">
        <v>0</v>
      </c>
      <c r="I16" s="134">
        <v>0</v>
      </c>
      <c r="J16" s="135">
        <v>57192.959999999999</v>
      </c>
    </row>
    <row r="17" spans="1:10" ht="20.100000000000001" customHeight="1">
      <c r="A17" s="122"/>
      <c r="B17" s="123"/>
      <c r="C17" s="124" t="s">
        <v>232</v>
      </c>
      <c r="D17" s="125">
        <v>0</v>
      </c>
      <c r="E17" s="125">
        <v>0.4</v>
      </c>
      <c r="F17" s="125">
        <v>0.4</v>
      </c>
      <c r="G17" s="125">
        <v>0.2</v>
      </c>
      <c r="H17" s="125">
        <v>0</v>
      </c>
      <c r="I17" s="125">
        <v>0</v>
      </c>
      <c r="J17" s="125">
        <v>1</v>
      </c>
    </row>
    <row r="18" spans="1:10" ht="20.100000000000001" customHeight="1">
      <c r="A18" s="126" t="s">
        <v>237</v>
      </c>
      <c r="B18" s="127" t="str">
        <f>[2]PLANILHA!B26</f>
        <v>ESTRUTURA</v>
      </c>
      <c r="C18" s="128" t="s">
        <v>230</v>
      </c>
      <c r="D18" s="129"/>
      <c r="E18" s="129"/>
      <c r="F18" s="129"/>
      <c r="G18" s="129"/>
      <c r="H18" s="129"/>
      <c r="I18" s="129"/>
      <c r="J18" s="130"/>
    </row>
    <row r="19" spans="1:10" ht="20.100000000000001" customHeight="1" thickBot="1">
      <c r="A19" s="131"/>
      <c r="B19" s="132"/>
      <c r="C19" s="133" t="s">
        <v>234</v>
      </c>
      <c r="D19" s="134">
        <v>0</v>
      </c>
      <c r="E19" s="134">
        <f>J19*E17</f>
        <v>166891.35200000001</v>
      </c>
      <c r="F19" s="134">
        <f>J19*F17</f>
        <v>166891.35200000001</v>
      </c>
      <c r="G19" s="134">
        <f>J19*G17</f>
        <v>83445.676000000007</v>
      </c>
      <c r="H19" s="134">
        <v>0</v>
      </c>
      <c r="I19" s="134">
        <v>0</v>
      </c>
      <c r="J19" s="135">
        <f>'PLANILHA ORÇAMENTÁRIA'!G29</f>
        <v>417228.38</v>
      </c>
    </row>
    <row r="20" spans="1:10" ht="20.100000000000001" customHeight="1">
      <c r="A20" s="122"/>
      <c r="B20" s="123"/>
      <c r="C20" s="124" t="s">
        <v>232</v>
      </c>
      <c r="D20" s="125">
        <v>0</v>
      </c>
      <c r="E20" s="125">
        <v>0.2</v>
      </c>
      <c r="F20" s="125">
        <v>0.4</v>
      </c>
      <c r="G20" s="125">
        <v>0.4</v>
      </c>
      <c r="H20" s="125">
        <v>0</v>
      </c>
      <c r="I20" s="125">
        <v>0</v>
      </c>
      <c r="J20" s="125">
        <v>1</v>
      </c>
    </row>
    <row r="21" spans="1:10" ht="20.100000000000001" customHeight="1">
      <c r="A21" s="126" t="s">
        <v>238</v>
      </c>
      <c r="B21" s="127" t="str">
        <f>[2]PLANILHA!B32</f>
        <v>COBERTA</v>
      </c>
      <c r="C21" s="128" t="s">
        <v>230</v>
      </c>
      <c r="D21" s="129"/>
      <c r="E21" s="129"/>
      <c r="F21" s="129"/>
      <c r="G21" s="129"/>
      <c r="H21" s="129"/>
      <c r="I21" s="129"/>
      <c r="J21" s="130"/>
    </row>
    <row r="22" spans="1:10" ht="20.100000000000001" customHeight="1" thickBot="1">
      <c r="A22" s="131"/>
      <c r="B22" s="132"/>
      <c r="C22" s="133" t="s">
        <v>234</v>
      </c>
      <c r="D22" s="134">
        <v>0</v>
      </c>
      <c r="E22" s="134">
        <f>J22*E20</f>
        <v>22810.586000000003</v>
      </c>
      <c r="F22" s="134">
        <f>J22*F20</f>
        <v>45621.172000000006</v>
      </c>
      <c r="G22" s="134">
        <f>J22*G20</f>
        <v>45621.172000000006</v>
      </c>
      <c r="H22" s="134">
        <v>0</v>
      </c>
      <c r="I22" s="134">
        <v>0</v>
      </c>
      <c r="J22" s="135">
        <v>114052.93000000001</v>
      </c>
    </row>
    <row r="23" spans="1:10" ht="20.100000000000001" customHeight="1">
      <c r="A23" s="122"/>
      <c r="B23" s="123"/>
      <c r="C23" s="124" t="s">
        <v>232</v>
      </c>
      <c r="D23" s="125">
        <v>0</v>
      </c>
      <c r="E23" s="125">
        <v>0</v>
      </c>
      <c r="F23" s="125">
        <v>0.3</v>
      </c>
      <c r="G23" s="125">
        <v>0.4</v>
      </c>
      <c r="H23" s="125">
        <v>0.3</v>
      </c>
      <c r="I23" s="125">
        <v>0</v>
      </c>
      <c r="J23" s="125">
        <v>1</v>
      </c>
    </row>
    <row r="24" spans="1:10" ht="20.100000000000001" customHeight="1">
      <c r="A24" s="126" t="s">
        <v>239</v>
      </c>
      <c r="B24" s="127" t="str">
        <f>[2]PLANILHA!B37</f>
        <v>REVESTIMENTO</v>
      </c>
      <c r="C24" s="128" t="s">
        <v>230</v>
      </c>
      <c r="D24" s="129"/>
      <c r="E24" s="129"/>
      <c r="F24" s="129"/>
      <c r="G24" s="129"/>
      <c r="H24" s="129"/>
      <c r="I24" s="129"/>
      <c r="J24" s="130"/>
    </row>
    <row r="25" spans="1:10" ht="20.100000000000001" customHeight="1" thickBot="1">
      <c r="A25" s="131"/>
      <c r="B25" s="132"/>
      <c r="C25" s="133" t="s">
        <v>234</v>
      </c>
      <c r="D25" s="134">
        <v>0</v>
      </c>
      <c r="E25" s="134">
        <v>0</v>
      </c>
      <c r="F25" s="134">
        <f>J25*F23</f>
        <v>11621.120999999999</v>
      </c>
      <c r="G25" s="134">
        <f>J25*G23</f>
        <v>15494.828000000001</v>
      </c>
      <c r="H25" s="134">
        <f>J25*H23</f>
        <v>11621.120999999999</v>
      </c>
      <c r="I25" s="134">
        <v>0</v>
      </c>
      <c r="J25" s="135">
        <v>38737.07</v>
      </c>
    </row>
    <row r="26" spans="1:10" ht="20.100000000000001" customHeight="1">
      <c r="A26" s="122"/>
      <c r="B26" s="123"/>
      <c r="C26" s="124" t="s">
        <v>232</v>
      </c>
      <c r="D26" s="125">
        <v>0</v>
      </c>
      <c r="E26" s="125">
        <v>0</v>
      </c>
      <c r="F26" s="125">
        <v>0</v>
      </c>
      <c r="G26" s="125">
        <v>0.3</v>
      </c>
      <c r="H26" s="125">
        <v>0.4</v>
      </c>
      <c r="I26" s="125">
        <v>0.3</v>
      </c>
      <c r="J26" s="125">
        <v>1</v>
      </c>
    </row>
    <row r="27" spans="1:10" ht="20.100000000000001" customHeight="1">
      <c r="A27" s="126" t="s">
        <v>240</v>
      </c>
      <c r="B27" s="127" t="str">
        <f>[2]PLANILHA!B43</f>
        <v>ESQUADRIAS (COMPLETAS, COM FERRAGENS)</v>
      </c>
      <c r="C27" s="128" t="s">
        <v>230</v>
      </c>
      <c r="D27" s="129"/>
      <c r="E27" s="129"/>
      <c r="F27" s="129"/>
      <c r="G27" s="129"/>
      <c r="H27" s="129"/>
      <c r="I27" s="129"/>
      <c r="J27" s="130"/>
    </row>
    <row r="28" spans="1:10" ht="20.100000000000001" customHeight="1" thickBot="1">
      <c r="A28" s="131"/>
      <c r="B28" s="132"/>
      <c r="C28" s="133" t="s">
        <v>234</v>
      </c>
      <c r="D28" s="134">
        <v>0</v>
      </c>
      <c r="E28" s="134">
        <v>0</v>
      </c>
      <c r="F28" s="134">
        <v>0</v>
      </c>
      <c r="G28" s="134">
        <f>J28*G26</f>
        <v>6190.0140000000001</v>
      </c>
      <c r="H28" s="134">
        <f>J28*H26</f>
        <v>8253.3520000000008</v>
      </c>
      <c r="I28" s="134">
        <f>J28*I26</f>
        <v>6190.0140000000001</v>
      </c>
      <c r="J28" s="135">
        <v>20633.38</v>
      </c>
    </row>
    <row r="29" spans="1:10" ht="20.100000000000001" customHeight="1">
      <c r="A29" s="122"/>
      <c r="B29" s="123"/>
      <c r="C29" s="124" t="s">
        <v>232</v>
      </c>
      <c r="D29" s="125">
        <v>0</v>
      </c>
      <c r="E29" s="125">
        <v>0</v>
      </c>
      <c r="F29" s="125">
        <v>0</v>
      </c>
      <c r="G29" s="125">
        <v>0.3</v>
      </c>
      <c r="H29" s="125">
        <v>0.6</v>
      </c>
      <c r="I29" s="125">
        <v>0.1</v>
      </c>
      <c r="J29" s="125">
        <v>1</v>
      </c>
    </row>
    <row r="30" spans="1:10" ht="20.100000000000001" customHeight="1">
      <c r="A30" s="126" t="s">
        <v>241</v>
      </c>
      <c r="B30" s="127" t="str">
        <f>[2]PLANILHA!B50</f>
        <v>PINTURA</v>
      </c>
      <c r="C30" s="128" t="s">
        <v>230</v>
      </c>
      <c r="D30" s="129"/>
      <c r="E30" s="129"/>
      <c r="F30" s="129"/>
      <c r="G30" s="129"/>
      <c r="H30" s="129"/>
      <c r="I30" s="129"/>
      <c r="J30" s="130"/>
    </row>
    <row r="31" spans="1:10" ht="20.100000000000001" customHeight="1" thickBot="1">
      <c r="A31" s="131"/>
      <c r="B31" s="132"/>
      <c r="C31" s="133" t="s">
        <v>234</v>
      </c>
      <c r="D31" s="134">
        <v>0</v>
      </c>
      <c r="E31" s="134">
        <v>0</v>
      </c>
      <c r="F31" s="134">
        <v>0</v>
      </c>
      <c r="G31" s="134">
        <f>J31*G29</f>
        <v>8374.985999999999</v>
      </c>
      <c r="H31" s="134">
        <f>J31*H29</f>
        <v>16749.971999999998</v>
      </c>
      <c r="I31" s="134">
        <f>J31*I29</f>
        <v>2791.6620000000003</v>
      </c>
      <c r="J31" s="135">
        <v>27916.62</v>
      </c>
    </row>
    <row r="32" spans="1:10" ht="20.100000000000001" customHeight="1">
      <c r="A32" s="122"/>
      <c r="B32" s="123"/>
      <c r="C32" s="124" t="s">
        <v>232</v>
      </c>
      <c r="D32" s="125">
        <v>0</v>
      </c>
      <c r="E32" s="125">
        <v>0</v>
      </c>
      <c r="F32" s="125">
        <v>0.3</v>
      </c>
      <c r="G32" s="125">
        <v>0.3</v>
      </c>
      <c r="H32" s="125">
        <v>0.4</v>
      </c>
      <c r="I32" s="125">
        <v>0</v>
      </c>
      <c r="J32" s="125">
        <v>1</v>
      </c>
    </row>
    <row r="33" spans="1:10" ht="20.100000000000001" customHeight="1">
      <c r="A33" s="126" t="s">
        <v>242</v>
      </c>
      <c r="B33" s="136" t="str">
        <f>[2]PLANILHA!B55</f>
        <v>PISOS</v>
      </c>
      <c r="C33" s="128" t="s">
        <v>230</v>
      </c>
      <c r="D33" s="129"/>
      <c r="E33" s="129"/>
      <c r="F33" s="129"/>
      <c r="G33" s="129"/>
      <c r="H33" s="129"/>
      <c r="I33" s="129"/>
      <c r="J33" s="130"/>
    </row>
    <row r="34" spans="1:10" ht="20.100000000000001" customHeight="1" thickBot="1">
      <c r="A34" s="131"/>
      <c r="B34" s="132"/>
      <c r="C34" s="133" t="s">
        <v>234</v>
      </c>
      <c r="D34" s="134">
        <v>0</v>
      </c>
      <c r="E34" s="134">
        <v>0</v>
      </c>
      <c r="F34" s="134">
        <f>J34*F32</f>
        <v>83973.524999999994</v>
      </c>
      <c r="G34" s="134">
        <f>J34*G32</f>
        <v>83973.524999999994</v>
      </c>
      <c r="H34" s="134">
        <f>J34*H32</f>
        <v>111964.70000000001</v>
      </c>
      <c r="I34" s="134">
        <f>J34*I32</f>
        <v>0</v>
      </c>
      <c r="J34" s="135">
        <v>279911.75</v>
      </c>
    </row>
    <row r="35" spans="1:10" ht="20.100000000000001" customHeight="1">
      <c r="A35" s="122"/>
      <c r="B35" s="123"/>
      <c r="C35" s="124" t="s">
        <v>232</v>
      </c>
      <c r="D35" s="125">
        <v>0</v>
      </c>
      <c r="E35" s="125">
        <v>0</v>
      </c>
      <c r="F35" s="125">
        <v>0.2</v>
      </c>
      <c r="G35" s="125">
        <v>0.5</v>
      </c>
      <c r="H35" s="125">
        <v>0.3</v>
      </c>
      <c r="I35" s="125">
        <v>0</v>
      </c>
      <c r="J35" s="125">
        <v>1</v>
      </c>
    </row>
    <row r="36" spans="1:10" ht="20.100000000000001" customHeight="1">
      <c r="A36" s="126" t="s">
        <v>243</v>
      </c>
      <c r="B36" s="127" t="str">
        <f>[2]PLANILHA!B62</f>
        <v>INSTALAÇÕES ELÉTRICAS E TELEFÔNICAS</v>
      </c>
      <c r="C36" s="128" t="s">
        <v>230</v>
      </c>
      <c r="D36" s="129"/>
      <c r="E36" s="129"/>
      <c r="F36" s="129"/>
      <c r="G36" s="129"/>
      <c r="H36" s="129"/>
      <c r="I36" s="129"/>
      <c r="J36" s="130"/>
    </row>
    <row r="37" spans="1:10" ht="20.100000000000001" customHeight="1" thickBot="1">
      <c r="A37" s="131"/>
      <c r="B37" s="132"/>
      <c r="C37" s="133" t="s">
        <v>234</v>
      </c>
      <c r="D37" s="134">
        <v>0</v>
      </c>
      <c r="E37" s="134">
        <v>0</v>
      </c>
      <c r="F37" s="134">
        <f>J37*F35</f>
        <v>5152.1460000000006</v>
      </c>
      <c r="G37" s="134">
        <f>J37*G35</f>
        <v>12880.365000000002</v>
      </c>
      <c r="H37" s="134">
        <f>J37*H35</f>
        <v>7728.219000000001</v>
      </c>
      <c r="I37" s="134">
        <v>0</v>
      </c>
      <c r="J37" s="135">
        <v>25760.730000000003</v>
      </c>
    </row>
    <row r="38" spans="1:10" ht="20.100000000000001" customHeight="1">
      <c r="A38" s="122"/>
      <c r="B38" s="123"/>
      <c r="C38" s="124" t="s">
        <v>232</v>
      </c>
      <c r="D38" s="125">
        <v>0</v>
      </c>
      <c r="E38" s="125">
        <v>0</v>
      </c>
      <c r="F38" s="125">
        <v>0.25</v>
      </c>
      <c r="G38" s="125">
        <v>0.25</v>
      </c>
      <c r="H38" s="125">
        <v>0.25</v>
      </c>
      <c r="I38" s="125">
        <v>0.25</v>
      </c>
      <c r="J38" s="125">
        <v>1</v>
      </c>
    </row>
    <row r="39" spans="1:10" ht="20.100000000000001" customHeight="1">
      <c r="A39" s="126" t="s">
        <v>244</v>
      </c>
      <c r="B39" s="136" t="str">
        <f>[2]PLANILHA!B77</f>
        <v>INSTALAÇÕES HIDRÁULICAS E SANITÁRIAS</v>
      </c>
      <c r="C39" s="128" t="s">
        <v>230</v>
      </c>
      <c r="D39" s="129"/>
      <c r="E39" s="129"/>
      <c r="F39" s="129"/>
      <c r="G39" s="129"/>
      <c r="H39" s="129"/>
      <c r="I39" s="129"/>
      <c r="J39" s="130"/>
    </row>
    <row r="40" spans="1:10" ht="20.100000000000001" customHeight="1" thickBot="1">
      <c r="A40" s="131"/>
      <c r="B40" s="132"/>
      <c r="C40" s="133" t="s">
        <v>234</v>
      </c>
      <c r="D40" s="134">
        <v>0</v>
      </c>
      <c r="E40" s="134">
        <v>0</v>
      </c>
      <c r="F40" s="134">
        <f>J40*F38</f>
        <v>1947.64</v>
      </c>
      <c r="G40" s="134">
        <f>J40*G38</f>
        <v>1947.64</v>
      </c>
      <c r="H40" s="134">
        <f>J40*H38</f>
        <v>1947.64</v>
      </c>
      <c r="I40" s="134">
        <f>J40*I38</f>
        <v>1947.64</v>
      </c>
      <c r="J40" s="135">
        <v>7790.56</v>
      </c>
    </row>
    <row r="41" spans="1:10" ht="20.100000000000001" customHeight="1">
      <c r="A41" s="137"/>
      <c r="B41" s="127"/>
      <c r="C41" s="124" t="s">
        <v>232</v>
      </c>
      <c r="D41" s="125">
        <v>0</v>
      </c>
      <c r="E41" s="125">
        <v>0</v>
      </c>
      <c r="F41" s="125">
        <v>0</v>
      </c>
      <c r="G41" s="125">
        <v>0</v>
      </c>
      <c r="H41" s="125">
        <v>0.5</v>
      </c>
      <c r="I41" s="125">
        <v>0.5</v>
      </c>
      <c r="J41" s="125">
        <v>1</v>
      </c>
    </row>
    <row r="42" spans="1:10" ht="20.100000000000001" customHeight="1">
      <c r="A42" s="126" t="s">
        <v>245</v>
      </c>
      <c r="B42" s="136" t="str">
        <f>[2]PLANILHA!B86</f>
        <v>LOUÇAS E METAIS</v>
      </c>
      <c r="C42" s="128" t="s">
        <v>230</v>
      </c>
      <c r="D42" s="129"/>
      <c r="E42" s="129"/>
      <c r="F42" s="129"/>
      <c r="G42" s="129"/>
      <c r="H42" s="129"/>
      <c r="I42" s="129"/>
      <c r="J42" s="130"/>
    </row>
    <row r="43" spans="1:10" ht="20.100000000000001" customHeight="1" thickBot="1">
      <c r="A43" s="137"/>
      <c r="B43" s="127"/>
      <c r="C43" s="133" t="s">
        <v>234</v>
      </c>
      <c r="D43" s="134">
        <v>0</v>
      </c>
      <c r="E43" s="134">
        <v>0</v>
      </c>
      <c r="F43" s="134">
        <f>J43*F41</f>
        <v>0</v>
      </c>
      <c r="G43" s="134">
        <f>J43*G41</f>
        <v>0</v>
      </c>
      <c r="H43" s="134">
        <f>J43*H41</f>
        <v>4930.3799999999992</v>
      </c>
      <c r="I43" s="134">
        <f>J43*I41</f>
        <v>4930.3799999999992</v>
      </c>
      <c r="J43" s="135">
        <v>9860.7599999999984</v>
      </c>
    </row>
    <row r="44" spans="1:10" ht="20.100000000000001" customHeight="1">
      <c r="A44" s="122"/>
      <c r="B44" s="123"/>
      <c r="C44" s="124" t="s">
        <v>232</v>
      </c>
      <c r="D44" s="125">
        <v>0</v>
      </c>
      <c r="E44" s="125">
        <v>0</v>
      </c>
      <c r="F44" s="125">
        <v>0</v>
      </c>
      <c r="G44" s="125">
        <v>0</v>
      </c>
      <c r="H44" s="125">
        <v>0.2</v>
      </c>
      <c r="I44" s="125">
        <v>0.8</v>
      </c>
      <c r="J44" s="125">
        <v>1</v>
      </c>
    </row>
    <row r="45" spans="1:10" ht="20.100000000000001" customHeight="1">
      <c r="A45" s="126" t="s">
        <v>246</v>
      </c>
      <c r="B45" s="127" t="str">
        <f>[2]PLANILHA!B96</f>
        <v>DIVERSOS</v>
      </c>
      <c r="C45" s="128" t="s">
        <v>230</v>
      </c>
      <c r="D45" s="129"/>
      <c r="E45" s="129"/>
      <c r="F45" s="129"/>
      <c r="G45" s="129"/>
      <c r="H45" s="129"/>
      <c r="I45" s="129"/>
      <c r="J45" s="130"/>
    </row>
    <row r="46" spans="1:10" ht="20.100000000000001" customHeight="1" thickBot="1">
      <c r="A46" s="131"/>
      <c r="B46" s="132"/>
      <c r="C46" s="133" t="s">
        <v>234</v>
      </c>
      <c r="D46" s="134">
        <v>0</v>
      </c>
      <c r="E46" s="134">
        <v>0</v>
      </c>
      <c r="F46" s="134">
        <v>0</v>
      </c>
      <c r="G46" s="134">
        <f>J46*G44</f>
        <v>0</v>
      </c>
      <c r="H46" s="134">
        <f>J46*H44</f>
        <v>5348.0060000000003</v>
      </c>
      <c r="I46" s="134">
        <f>J46*I44</f>
        <v>21392.024000000001</v>
      </c>
      <c r="J46" s="135">
        <v>26740.03</v>
      </c>
    </row>
    <row r="47" spans="1:10" ht="20.100000000000001" customHeight="1">
      <c r="A47" s="168" t="s">
        <v>247</v>
      </c>
      <c r="B47" s="169"/>
      <c r="C47" s="124" t="s">
        <v>248</v>
      </c>
      <c r="D47" s="138">
        <f t="shared" ref="D47:J47" si="0">D46+D43+D40+D37+D34+D31+D28+D25+D22+D19+D16+D13+D10</f>
        <v>232018.53899999999</v>
      </c>
      <c r="E47" s="138">
        <f t="shared" si="0"/>
        <v>287173.55500000005</v>
      </c>
      <c r="F47" s="138">
        <f t="shared" si="0"/>
        <v>338084.14</v>
      </c>
      <c r="G47" s="138">
        <f t="shared" si="0"/>
        <v>257928.20600000003</v>
      </c>
      <c r="H47" s="138">
        <f t="shared" si="0"/>
        <v>168543.39</v>
      </c>
      <c r="I47" s="138">
        <f t="shared" si="0"/>
        <v>37251.72</v>
      </c>
      <c r="J47" s="174">
        <f t="shared" si="0"/>
        <v>1320999.5499999998</v>
      </c>
    </row>
    <row r="48" spans="1:10" ht="20.100000000000001" customHeight="1">
      <c r="A48" s="170"/>
      <c r="B48" s="171"/>
      <c r="C48" s="128" t="s">
        <v>249</v>
      </c>
      <c r="D48" s="139">
        <f>D47</f>
        <v>232018.53899999999</v>
      </c>
      <c r="E48" s="139">
        <f>D48+E47</f>
        <v>519192.09400000004</v>
      </c>
      <c r="F48" s="139">
        <f>E48+F47</f>
        <v>857276.23400000005</v>
      </c>
      <c r="G48" s="139">
        <f>F48+G47</f>
        <v>1115204.4400000002</v>
      </c>
      <c r="H48" s="139">
        <f>G48+H47</f>
        <v>1283747.83</v>
      </c>
      <c r="I48" s="139">
        <f>H48+I47</f>
        <v>1320999.55</v>
      </c>
      <c r="J48" s="175"/>
    </row>
    <row r="49" spans="1:10" ht="20.100000000000001" customHeight="1" thickBot="1">
      <c r="A49" s="172"/>
      <c r="B49" s="173"/>
      <c r="C49" s="163" t="s">
        <v>232</v>
      </c>
      <c r="D49" s="140">
        <f>D48/J47</f>
        <v>0.17563862077015849</v>
      </c>
      <c r="E49" s="140">
        <f>E48/J47</f>
        <v>0.39302972813276138</v>
      </c>
      <c r="F49" s="140">
        <f>F48/J47</f>
        <v>0.64896027708714976</v>
      </c>
      <c r="G49" s="140">
        <f>G48/J47</f>
        <v>0.84421258129875998</v>
      </c>
      <c r="H49" s="140">
        <f>H48/J47</f>
        <v>0.97180035375485196</v>
      </c>
      <c r="I49" s="140">
        <f>I48/J47</f>
        <v>1.0000000000000002</v>
      </c>
      <c r="J49" s="176"/>
    </row>
    <row r="50" spans="1:10" ht="18.75">
      <c r="A50" s="141"/>
      <c r="B50" s="141"/>
      <c r="C50" s="141"/>
      <c r="D50" s="141"/>
      <c r="E50" s="141"/>
      <c r="F50" s="141"/>
      <c r="G50" s="141"/>
      <c r="H50" s="141"/>
      <c r="I50" s="141"/>
      <c r="J50" s="141"/>
    </row>
    <row r="51" spans="1:10" ht="18.75">
      <c r="A51" s="141"/>
      <c r="B51" s="141"/>
      <c r="C51" s="141"/>
      <c r="D51" s="141"/>
      <c r="E51" s="141"/>
      <c r="F51" s="141"/>
      <c r="G51" s="141"/>
      <c r="H51" s="141"/>
      <c r="I51" s="141"/>
      <c r="J51" s="142"/>
    </row>
    <row r="52" spans="1:10" s="148" customFormat="1" ht="18.75">
      <c r="A52" s="143"/>
      <c r="B52" s="144"/>
      <c r="C52" s="145"/>
      <c r="D52" s="145"/>
      <c r="E52" s="145"/>
      <c r="F52" s="144"/>
      <c r="G52" s="146"/>
      <c r="H52" s="146"/>
      <c r="I52" s="146"/>
      <c r="J52" s="147"/>
    </row>
    <row r="53" spans="1:10" s="148" customFormat="1" ht="18.75">
      <c r="A53" s="143"/>
      <c r="B53" s="144"/>
      <c r="C53" s="145"/>
      <c r="D53" s="145"/>
      <c r="E53" s="145"/>
      <c r="F53" s="144"/>
      <c r="G53" s="146"/>
      <c r="H53" s="146"/>
      <c r="I53" s="146"/>
      <c r="J53" s="146"/>
    </row>
    <row r="54" spans="1:10" s="148" customFormat="1" ht="15.75">
      <c r="A54" s="149"/>
      <c r="B54" s="150"/>
      <c r="C54" s="151"/>
      <c r="D54" s="152"/>
      <c r="E54" s="151"/>
      <c r="F54" s="153"/>
    </row>
    <row r="55" spans="1:10" s="148" customFormat="1" ht="15.75">
      <c r="A55" s="149"/>
      <c r="B55" s="150"/>
      <c r="C55" s="151"/>
      <c r="D55" s="152"/>
      <c r="E55" s="151"/>
      <c r="F55" s="153"/>
    </row>
    <row r="56" spans="1:10" s="148" customFormat="1" ht="15.75">
      <c r="A56" s="149"/>
      <c r="B56" s="150"/>
      <c r="C56" s="151"/>
      <c r="D56" s="154"/>
      <c r="E56" s="151"/>
      <c r="F56" s="153"/>
    </row>
    <row r="57" spans="1:10" s="148" customFormat="1" ht="15.75">
      <c r="A57" s="149"/>
      <c r="B57" s="150"/>
      <c r="C57" s="151"/>
      <c r="D57" s="154"/>
      <c r="E57" s="151"/>
      <c r="F57" s="153"/>
    </row>
    <row r="58" spans="1:10" s="148" customFormat="1" ht="15.75">
      <c r="A58" s="149"/>
      <c r="B58" s="153"/>
      <c r="C58" s="151"/>
      <c r="D58" s="154"/>
      <c r="E58" s="151"/>
      <c r="F58" s="153"/>
    </row>
    <row r="59" spans="1:10" s="148" customFormat="1" ht="15.75">
      <c r="A59" s="149"/>
      <c r="B59" s="155"/>
      <c r="C59" s="156"/>
      <c r="D59" s="154"/>
      <c r="E59" s="151"/>
      <c r="F59" s="153"/>
    </row>
    <row r="60" spans="1:10" s="148" customFormat="1" ht="15.75">
      <c r="A60" s="149"/>
      <c r="B60" s="150"/>
      <c r="C60" s="151"/>
      <c r="D60" s="152"/>
      <c r="E60" s="151"/>
      <c r="F60" s="153"/>
    </row>
    <row r="61" spans="1:10" s="148" customFormat="1" ht="15" customHeight="1">
      <c r="A61" s="157"/>
      <c r="B61" s="157"/>
      <c r="C61" s="157"/>
      <c r="D61" s="158"/>
      <c r="E61" s="157"/>
      <c r="F61" s="157"/>
    </row>
    <row r="62" spans="1:10" s="148" customFormat="1" ht="15.75">
      <c r="A62" s="157"/>
      <c r="B62" s="153"/>
      <c r="C62" s="153"/>
      <c r="D62" s="153"/>
      <c r="E62" s="153"/>
      <c r="F62" s="153"/>
      <c r="G62" s="159"/>
      <c r="H62" s="159"/>
      <c r="I62" s="159"/>
    </row>
    <row r="63" spans="1:10" s="148" customFormat="1" ht="15.75">
      <c r="A63" s="157"/>
      <c r="B63" s="153"/>
      <c r="C63" s="160"/>
      <c r="D63" s="160"/>
      <c r="E63" s="160"/>
      <c r="F63" s="157"/>
      <c r="G63" s="159"/>
      <c r="H63" s="159"/>
      <c r="I63" s="159"/>
    </row>
    <row r="64" spans="1:10" s="148" customFormat="1" ht="15.75">
      <c r="A64" s="157"/>
      <c r="B64" s="153"/>
      <c r="C64" s="153"/>
      <c r="D64" s="153"/>
      <c r="E64" s="153"/>
      <c r="F64" s="157"/>
      <c r="G64" s="159"/>
      <c r="H64" s="159"/>
      <c r="I64" s="159"/>
    </row>
    <row r="65" spans="1:9" s="148" customFormat="1" ht="15.75">
      <c r="A65" s="157"/>
      <c r="B65" s="150"/>
      <c r="C65" s="160"/>
      <c r="D65" s="160"/>
      <c r="E65" s="160"/>
      <c r="F65" s="157"/>
      <c r="G65" s="159"/>
      <c r="H65" s="159"/>
      <c r="I65" s="159"/>
    </row>
    <row r="66" spans="1:9" ht="15.75">
      <c r="A66" s="161"/>
      <c r="B66" s="161"/>
      <c r="C66" s="161"/>
      <c r="D66" s="161"/>
      <c r="E66" s="161"/>
      <c r="F66" s="161"/>
      <c r="G66" s="161"/>
      <c r="H66" s="161"/>
      <c r="I66" s="161"/>
    </row>
  </sheetData>
  <protectedRanges>
    <protectedRange sqref="G6:I9 A47 D7:D16 A49 J8:J16 D6:E6 J6 E10:I16 E7:F9 A6:C16 A17:J46 B47:J49" name="Intervalo2"/>
  </protectedRanges>
  <mergeCells count="11">
    <mergeCell ref="A47:B49"/>
    <mergeCell ref="J47:J49"/>
    <mergeCell ref="A1:J1"/>
    <mergeCell ref="A2:J2"/>
    <mergeCell ref="A3:J3"/>
    <mergeCell ref="A4:B4"/>
    <mergeCell ref="A5:J5"/>
    <mergeCell ref="A6:A7"/>
    <mergeCell ref="B6:C7"/>
    <mergeCell ref="D6:I6"/>
    <mergeCell ref="J6:J7"/>
  </mergeCells>
  <conditionalFormatting sqref="D9:I9 D12:I12 D15:I15 D21:I21 D24:I24 D27:I27 D30:I30 D33:I33 D36:I36 D39:I39 D45:I45 D42:I42 D18:I18">
    <cfRule type="expression" dxfId="2" priority="1" stopIfTrue="1">
      <formula>D8&gt;0</formula>
    </cfRule>
  </conditionalFormatting>
  <conditionalFormatting sqref="J47">
    <cfRule type="cellIs" dxfId="1" priority="2" stopIfTrue="1" operator="notEqual">
      <formula>#REF!</formula>
    </cfRule>
  </conditionalFormatting>
  <conditionalFormatting sqref="J8 J11 J14 J20 J23 J26 J29 J32 J35 J38 J44 J41 J17">
    <cfRule type="cellIs" dxfId="0" priority="3" stopIfTrue="1" operator="notEqual">
      <formula>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ORÇAMENTÁRIA</vt:lpstr>
      <vt:lpstr>CRONOGRAMA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maria_navegante@hotmail.com</dc:creator>
  <cp:lastModifiedBy>Home</cp:lastModifiedBy>
  <cp:revision/>
  <dcterms:created xsi:type="dcterms:W3CDTF">2019-06-25T09:44:34Z</dcterms:created>
  <dcterms:modified xsi:type="dcterms:W3CDTF">2019-07-12T12:49:32Z</dcterms:modified>
</cp:coreProperties>
</file>